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My Documents\AHCA_VA\2022_VA PDPM Pricing Rollout\"/>
    </mc:Choice>
  </mc:AlternateContent>
  <xr:revisionPtr revIDLastSave="0" documentId="13_ncr:1_{76AAFF54-6A01-4D6A-A0BC-DA2C42314331}" xr6:coauthVersionLast="47" xr6:coauthVersionMax="47" xr10:uidLastSave="{00000000-0000-0000-0000-000000000000}"/>
  <workbookProtection workbookAlgorithmName="SHA-512" workbookHashValue="gy2OziYD1sJQN5lCnEiQbRT9YXD3f3mvkj9t0efKFZ2XywqFPrMN/bDQYu+nBxnOFWTd4aLS6tPcrn3fJuvRZQ==" workbookSaltValue="REgwYsWYah4nqJIZ2+6QwA==" workbookSpinCount="100000" lockStructure="1"/>
  <bookViews>
    <workbookView xWindow="-120" yWindow="-120" windowWidth="38640" windowHeight="21120" xr2:uid="{4E171F8D-ECDC-4984-8070-181E680CAB4D}"/>
  </bookViews>
  <sheets>
    <sheet name="Instructions" sheetId="10" r:id="rId1"/>
    <sheet name="FY22 Rate Calculator_Urban" sheetId="3" r:id="rId2"/>
    <sheet name="FY22 Rate Calculator_Rural" sheetId="9" r:id="rId3"/>
    <sheet name="FY22 Wage Index Urban" sheetId="6" r:id="rId4"/>
    <sheet name="FY22 Wage Index Rural" sheetId="7" r:id="rId5"/>
    <sheet name="FY22 PDPM Urban Tables" sheetId="1" state="hidden" r:id="rId6"/>
    <sheet name="FY22 Rural PDPM Tables" sheetId="2" state="hidden" r:id="rId7"/>
    <sheet name="FY 22 Urban VA Calculator" sheetId="8" state="hidden" r:id="rId8"/>
    <sheet name="FY 22 Rural VA Calculator" sheetId="4" state="hidden" r:id="rId9"/>
  </sheets>
  <externalReferences>
    <externalReference r:id="rId10"/>
  </externalReferences>
  <definedNames>
    <definedName name="_xlnm._FilterDatabase" localSheetId="4" hidden="1">'FY22 Wage Index Rural'!$A$1:$C$54</definedName>
    <definedName name="_xlnm._FilterDatabase" localSheetId="3" hidden="1">'FY22 Wage Index Urban'!$A$1:$E$1253</definedName>
    <definedName name="Description">[1]Overview!#REF!</definedName>
    <definedName name="_xlnm.Print_Area" localSheetId="4">'FY22 Wage Index Rural'!$A$1:$E$64</definedName>
    <definedName name="_xlnm.Print_Area" localSheetId="3">'FY22 Wage Index Urban'!$A$1:$E$1257</definedName>
    <definedName name="_xlnm.Print_Titles" localSheetId="4">'FY22 Wage Index Rural'!$1:$1</definedName>
    <definedName name="_xlnm.Print_Titles" localSheetId="3">'FY22 Wage Index Urban'!$1:$1</definedName>
    <definedName name="wageindex_3_27_20">#REF!</definedName>
    <definedName name="Worksheet">[1]Overview!#REF!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U95" i="9" l="1"/>
  <c r="AU73" i="3"/>
  <c r="AU74" i="3"/>
  <c r="AF2" i="4"/>
  <c r="AY2" i="4"/>
  <c r="AT37" i="4" s="1"/>
  <c r="H43" i="9" s="1"/>
  <c r="AE150" i="9"/>
  <c r="AD150" i="9"/>
  <c r="AC150" i="9"/>
  <c r="AB150" i="9"/>
  <c r="AA150" i="9"/>
  <c r="X150" i="9"/>
  <c r="G150" i="9"/>
  <c r="F150" i="9"/>
  <c r="E150" i="9"/>
  <c r="A150" i="9"/>
  <c r="AE149" i="9"/>
  <c r="AD149" i="9"/>
  <c r="AC149" i="9"/>
  <c r="AB149" i="9"/>
  <c r="AA149" i="9"/>
  <c r="Z149" i="9"/>
  <c r="X149" i="9"/>
  <c r="G149" i="9"/>
  <c r="F149" i="9"/>
  <c r="E149" i="9"/>
  <c r="D149" i="9"/>
  <c r="C149" i="9"/>
  <c r="A149" i="9"/>
  <c r="AU148" i="9"/>
  <c r="AE148" i="9"/>
  <c r="AD148" i="9"/>
  <c r="AC148" i="9"/>
  <c r="AB148" i="9"/>
  <c r="AA148" i="9"/>
  <c r="Z148" i="9"/>
  <c r="X148" i="9"/>
  <c r="G148" i="9"/>
  <c r="F148" i="9"/>
  <c r="E148" i="9"/>
  <c r="D148" i="9"/>
  <c r="C148" i="9"/>
  <c r="A148" i="9"/>
  <c r="AU147" i="9"/>
  <c r="AE147" i="9"/>
  <c r="AD147" i="9"/>
  <c r="AC147" i="9"/>
  <c r="AB147" i="9"/>
  <c r="AA147" i="9"/>
  <c r="Z147" i="9"/>
  <c r="X147" i="9"/>
  <c r="G147" i="9"/>
  <c r="F147" i="9"/>
  <c r="E147" i="9"/>
  <c r="D147" i="9"/>
  <c r="C147" i="9"/>
  <c r="A147" i="9"/>
  <c r="AU146" i="9"/>
  <c r="AE146" i="9"/>
  <c r="AD146" i="9"/>
  <c r="AC146" i="9"/>
  <c r="AB146" i="9"/>
  <c r="AA146" i="9"/>
  <c r="Z146" i="9"/>
  <c r="X146" i="9"/>
  <c r="G146" i="9"/>
  <c r="F146" i="9"/>
  <c r="E146" i="9"/>
  <c r="D146" i="9"/>
  <c r="C146" i="9"/>
  <c r="A146" i="9"/>
  <c r="AE145" i="9"/>
  <c r="AD145" i="9"/>
  <c r="AC145" i="9"/>
  <c r="AB145" i="9"/>
  <c r="AA145" i="9"/>
  <c r="Z145" i="9"/>
  <c r="X145" i="9"/>
  <c r="G145" i="9"/>
  <c r="F145" i="9"/>
  <c r="E145" i="9"/>
  <c r="D145" i="9"/>
  <c r="C145" i="9"/>
  <c r="A145" i="9"/>
  <c r="AE144" i="9"/>
  <c r="AD144" i="9"/>
  <c r="AC144" i="9"/>
  <c r="AB144" i="9"/>
  <c r="AA144" i="9"/>
  <c r="Z144" i="9"/>
  <c r="X144" i="9"/>
  <c r="G144" i="9"/>
  <c r="F144" i="9"/>
  <c r="E144" i="9"/>
  <c r="D144" i="9"/>
  <c r="C144" i="9"/>
  <c r="A144" i="9"/>
  <c r="AU143" i="9"/>
  <c r="AT143" i="9"/>
  <c r="AS143" i="9"/>
  <c r="AR143" i="9"/>
  <c r="AQ143" i="9"/>
  <c r="AP143" i="9"/>
  <c r="AO143" i="9"/>
  <c r="AN143" i="9"/>
  <c r="AM143" i="9"/>
  <c r="AL143" i="9"/>
  <c r="AK143" i="9"/>
  <c r="AJ143" i="9"/>
  <c r="AI143" i="9"/>
  <c r="AH143" i="9"/>
  <c r="AG143" i="9"/>
  <c r="AF143" i="9"/>
  <c r="AE143" i="9"/>
  <c r="AD143" i="9"/>
  <c r="AC143" i="9"/>
  <c r="AB143" i="9"/>
  <c r="AA143" i="9"/>
  <c r="Z143" i="9"/>
  <c r="X143" i="9"/>
  <c r="V143" i="9"/>
  <c r="U143" i="9"/>
  <c r="T143" i="9"/>
  <c r="S143" i="9"/>
  <c r="R143" i="9"/>
  <c r="Q143" i="9"/>
  <c r="P143" i="9"/>
  <c r="O143" i="9"/>
  <c r="N143" i="9"/>
  <c r="M143" i="9"/>
  <c r="L143" i="9"/>
  <c r="K143" i="9"/>
  <c r="J143" i="9"/>
  <c r="I143" i="9"/>
  <c r="H143" i="9"/>
  <c r="G143" i="9"/>
  <c r="F143" i="9"/>
  <c r="E143" i="9"/>
  <c r="D143" i="9"/>
  <c r="C143" i="9"/>
  <c r="A143" i="9"/>
  <c r="AG142" i="9"/>
  <c r="I142" i="9"/>
  <c r="AE137" i="9"/>
  <c r="AD137" i="9"/>
  <c r="AC137" i="9"/>
  <c r="AB137" i="9"/>
  <c r="AA137" i="9"/>
  <c r="Z137" i="9"/>
  <c r="X137" i="9"/>
  <c r="G137" i="9"/>
  <c r="F137" i="9"/>
  <c r="E137" i="9"/>
  <c r="A137" i="9"/>
  <c r="AE136" i="9"/>
  <c r="AD136" i="9"/>
  <c r="AC136" i="9"/>
  <c r="AB136" i="9"/>
  <c r="AA136" i="9"/>
  <c r="Z136" i="9"/>
  <c r="X136" i="9"/>
  <c r="G136" i="9"/>
  <c r="F136" i="9"/>
  <c r="E136" i="9"/>
  <c r="D136" i="9"/>
  <c r="C136" i="9"/>
  <c r="A136" i="9"/>
  <c r="AU135" i="9"/>
  <c r="AE135" i="9"/>
  <c r="AD135" i="9"/>
  <c r="AC135" i="9"/>
  <c r="AB135" i="9"/>
  <c r="AA135" i="9"/>
  <c r="Z135" i="9"/>
  <c r="X135" i="9"/>
  <c r="G135" i="9"/>
  <c r="F135" i="9"/>
  <c r="E135" i="9"/>
  <c r="D135" i="9"/>
  <c r="C135" i="9"/>
  <c r="A135" i="9"/>
  <c r="AU134" i="9"/>
  <c r="AE134" i="9"/>
  <c r="AD134" i="9"/>
  <c r="AC134" i="9"/>
  <c r="AB134" i="9"/>
  <c r="AA134" i="9"/>
  <c r="Z134" i="9"/>
  <c r="X134" i="9"/>
  <c r="G134" i="9"/>
  <c r="F134" i="9"/>
  <c r="E134" i="9"/>
  <c r="D134" i="9"/>
  <c r="C134" i="9"/>
  <c r="A134" i="9"/>
  <c r="AU133" i="9"/>
  <c r="AE133" i="9"/>
  <c r="AD133" i="9"/>
  <c r="AC133" i="9"/>
  <c r="AB133" i="9"/>
  <c r="AA133" i="9"/>
  <c r="Z133" i="9"/>
  <c r="X133" i="9"/>
  <c r="G133" i="9"/>
  <c r="F133" i="9"/>
  <c r="E133" i="9"/>
  <c r="D133" i="9"/>
  <c r="C133" i="9"/>
  <c r="A133" i="9"/>
  <c r="AE132" i="9"/>
  <c r="AD132" i="9"/>
  <c r="AC132" i="9"/>
  <c r="AB132" i="9"/>
  <c r="AA132" i="9"/>
  <c r="Z132" i="9"/>
  <c r="X132" i="9"/>
  <c r="G132" i="9"/>
  <c r="F132" i="9"/>
  <c r="E132" i="9"/>
  <c r="D132" i="9"/>
  <c r="C132" i="9"/>
  <c r="A132" i="9"/>
  <c r="AE131" i="9"/>
  <c r="AD131" i="9"/>
  <c r="AC131" i="9"/>
  <c r="AB131" i="9"/>
  <c r="AA131" i="9"/>
  <c r="Z131" i="9"/>
  <c r="X131" i="9"/>
  <c r="G131" i="9"/>
  <c r="F131" i="9"/>
  <c r="E131" i="9"/>
  <c r="D131" i="9"/>
  <c r="C131" i="9"/>
  <c r="A131" i="9"/>
  <c r="AU130" i="9"/>
  <c r="AT130" i="9"/>
  <c r="AS130" i="9"/>
  <c r="AR130" i="9"/>
  <c r="AQ130" i="9"/>
  <c r="AP130" i="9"/>
  <c r="AO130" i="9"/>
  <c r="AN130" i="9"/>
  <c r="AM130" i="9"/>
  <c r="AL130" i="9"/>
  <c r="AK130" i="9"/>
  <c r="AJ130" i="9"/>
  <c r="AI130" i="9"/>
  <c r="AH130" i="9"/>
  <c r="AG130" i="9"/>
  <c r="AF130" i="9"/>
  <c r="AE130" i="9"/>
  <c r="AD130" i="9"/>
  <c r="AC130" i="9"/>
  <c r="AB130" i="9"/>
  <c r="AA130" i="9"/>
  <c r="Z130" i="9"/>
  <c r="X130" i="9"/>
  <c r="V130" i="9"/>
  <c r="U130" i="9"/>
  <c r="T130" i="9"/>
  <c r="S130" i="9"/>
  <c r="R130" i="9"/>
  <c r="Q130" i="9"/>
  <c r="P130" i="9"/>
  <c r="O130" i="9"/>
  <c r="N130" i="9"/>
  <c r="M130" i="9"/>
  <c r="L130" i="9"/>
  <c r="K130" i="9"/>
  <c r="J130" i="9"/>
  <c r="I130" i="9"/>
  <c r="H130" i="9"/>
  <c r="G130" i="9"/>
  <c r="F130" i="9"/>
  <c r="E130" i="9"/>
  <c r="D130" i="9"/>
  <c r="C130" i="9"/>
  <c r="A130" i="9"/>
  <c r="AG129" i="9"/>
  <c r="I129" i="9"/>
  <c r="AE124" i="9"/>
  <c r="AD124" i="9"/>
  <c r="AC124" i="9"/>
  <c r="AB124" i="9"/>
  <c r="AA124" i="9"/>
  <c r="Z124" i="9"/>
  <c r="X124" i="9"/>
  <c r="G124" i="9"/>
  <c r="F124" i="9"/>
  <c r="E124" i="9"/>
  <c r="A124" i="9"/>
  <c r="AE123" i="9"/>
  <c r="AD123" i="9"/>
  <c r="AC123" i="9"/>
  <c r="AB123" i="9"/>
  <c r="AA123" i="9"/>
  <c r="Z123" i="9"/>
  <c r="X123" i="9"/>
  <c r="G123" i="9"/>
  <c r="F123" i="9"/>
  <c r="E123" i="9"/>
  <c r="D123" i="9"/>
  <c r="C123" i="9"/>
  <c r="A123" i="9"/>
  <c r="AU122" i="9"/>
  <c r="AE122" i="9"/>
  <c r="AD122" i="9"/>
  <c r="AC122" i="9"/>
  <c r="AB122" i="9"/>
  <c r="AA122" i="9"/>
  <c r="Z122" i="9"/>
  <c r="X122" i="9"/>
  <c r="G122" i="9"/>
  <c r="F122" i="9"/>
  <c r="E122" i="9"/>
  <c r="D122" i="9"/>
  <c r="C122" i="9"/>
  <c r="A122" i="9"/>
  <c r="AU121" i="9"/>
  <c r="AE121" i="9"/>
  <c r="AD121" i="9"/>
  <c r="AC121" i="9"/>
  <c r="AB121" i="9"/>
  <c r="AA121" i="9"/>
  <c r="Z121" i="9"/>
  <c r="X121" i="9"/>
  <c r="G121" i="9"/>
  <c r="F121" i="9"/>
  <c r="E121" i="9"/>
  <c r="D121" i="9"/>
  <c r="C121" i="9"/>
  <c r="A121" i="9"/>
  <c r="AU120" i="9"/>
  <c r="AE120" i="9"/>
  <c r="AD120" i="9"/>
  <c r="AC120" i="9"/>
  <c r="AB120" i="9"/>
  <c r="AA120" i="9"/>
  <c r="Z120" i="9"/>
  <c r="X120" i="9"/>
  <c r="G120" i="9"/>
  <c r="F120" i="9"/>
  <c r="E120" i="9"/>
  <c r="D120" i="9"/>
  <c r="C120" i="9"/>
  <c r="A120" i="9"/>
  <c r="AE119" i="9"/>
  <c r="AD119" i="9"/>
  <c r="AC119" i="9"/>
  <c r="AB119" i="9"/>
  <c r="AA119" i="9"/>
  <c r="Z119" i="9"/>
  <c r="X119" i="9"/>
  <c r="G119" i="9"/>
  <c r="F119" i="9"/>
  <c r="E119" i="9"/>
  <c r="D119" i="9"/>
  <c r="C119" i="9"/>
  <c r="A119" i="9"/>
  <c r="AE118" i="9"/>
  <c r="AD118" i="9"/>
  <c r="AC118" i="9"/>
  <c r="AB118" i="9"/>
  <c r="AA118" i="9"/>
  <c r="Z118" i="9"/>
  <c r="X118" i="9"/>
  <c r="G118" i="9"/>
  <c r="F118" i="9"/>
  <c r="E118" i="9"/>
  <c r="D118" i="9"/>
  <c r="C118" i="9"/>
  <c r="A118" i="9"/>
  <c r="AU117" i="9"/>
  <c r="AT117" i="9"/>
  <c r="AS117" i="9"/>
  <c r="AR117" i="9"/>
  <c r="AQ117" i="9"/>
  <c r="AP117" i="9"/>
  <c r="AO117" i="9"/>
  <c r="AN117" i="9"/>
  <c r="AM117" i="9"/>
  <c r="AL117" i="9"/>
  <c r="AK117" i="9"/>
  <c r="AJ117" i="9"/>
  <c r="AI117" i="9"/>
  <c r="AH117" i="9"/>
  <c r="AG117" i="9"/>
  <c r="AF117" i="9"/>
  <c r="AE117" i="9"/>
  <c r="AD117" i="9"/>
  <c r="AC117" i="9"/>
  <c r="AB117" i="9"/>
  <c r="AA117" i="9"/>
  <c r="Z117" i="9"/>
  <c r="X117" i="9"/>
  <c r="V117" i="9"/>
  <c r="U117" i="9"/>
  <c r="T117" i="9"/>
  <c r="S117" i="9"/>
  <c r="R117" i="9"/>
  <c r="Q117" i="9"/>
  <c r="P117" i="9"/>
  <c r="O117" i="9"/>
  <c r="N117" i="9"/>
  <c r="M117" i="9"/>
  <c r="L117" i="9"/>
  <c r="K117" i="9"/>
  <c r="J117" i="9"/>
  <c r="I117" i="9"/>
  <c r="H117" i="9"/>
  <c r="G117" i="9"/>
  <c r="F117" i="9"/>
  <c r="E117" i="9"/>
  <c r="D117" i="9"/>
  <c r="C117" i="9"/>
  <c r="A117" i="9"/>
  <c r="AG116" i="9"/>
  <c r="I116" i="9"/>
  <c r="AE113" i="9"/>
  <c r="AD113" i="9"/>
  <c r="AC113" i="9"/>
  <c r="AB113" i="9"/>
  <c r="AA113" i="9"/>
  <c r="Z113" i="9"/>
  <c r="X113" i="9"/>
  <c r="G113" i="9"/>
  <c r="F113" i="9"/>
  <c r="E113" i="9"/>
  <c r="D113" i="9"/>
  <c r="C113" i="9"/>
  <c r="A113" i="9"/>
  <c r="AU112" i="9"/>
  <c r="AT112" i="9"/>
  <c r="AS112" i="9"/>
  <c r="AR112" i="9"/>
  <c r="AQ112" i="9"/>
  <c r="AP112" i="9"/>
  <c r="AO112" i="9"/>
  <c r="AN112" i="9"/>
  <c r="AM112" i="9"/>
  <c r="AL112" i="9"/>
  <c r="AK112" i="9"/>
  <c r="AJ112" i="9"/>
  <c r="AI112" i="9"/>
  <c r="AH112" i="9"/>
  <c r="AG112" i="9"/>
  <c r="AF112" i="9"/>
  <c r="AE112" i="9"/>
  <c r="AD112" i="9"/>
  <c r="AC112" i="9"/>
  <c r="AB112" i="9"/>
  <c r="AA112" i="9"/>
  <c r="Z112" i="9"/>
  <c r="X112" i="9"/>
  <c r="V112" i="9"/>
  <c r="U112" i="9"/>
  <c r="T112" i="9"/>
  <c r="S112" i="9"/>
  <c r="R112" i="9"/>
  <c r="Q112" i="9"/>
  <c r="P112" i="9"/>
  <c r="O112" i="9"/>
  <c r="N112" i="9"/>
  <c r="M112" i="9"/>
  <c r="L112" i="9"/>
  <c r="K112" i="9"/>
  <c r="J112" i="9"/>
  <c r="I112" i="9"/>
  <c r="H112" i="9"/>
  <c r="G112" i="9"/>
  <c r="F112" i="9"/>
  <c r="E112" i="9"/>
  <c r="D112" i="9"/>
  <c r="C112" i="9"/>
  <c r="A112" i="9"/>
  <c r="AU111" i="9"/>
  <c r="AT111" i="9"/>
  <c r="AS111" i="9"/>
  <c r="AR111" i="9"/>
  <c r="AQ111" i="9"/>
  <c r="AP111" i="9"/>
  <c r="AO111" i="9"/>
  <c r="AN111" i="9"/>
  <c r="AM111" i="9"/>
  <c r="AL111" i="9"/>
  <c r="AK111" i="9"/>
  <c r="AJ111" i="9"/>
  <c r="AI111" i="9"/>
  <c r="AH111" i="9"/>
  <c r="AG111" i="9"/>
  <c r="V111" i="9"/>
  <c r="U111" i="9"/>
  <c r="T111" i="9"/>
  <c r="S111" i="9"/>
  <c r="R111" i="9"/>
  <c r="Q111" i="9"/>
  <c r="P111" i="9"/>
  <c r="O111" i="9"/>
  <c r="N111" i="9"/>
  <c r="M111" i="9"/>
  <c r="L111" i="9"/>
  <c r="K111" i="9"/>
  <c r="J111" i="9"/>
  <c r="I111" i="9"/>
  <c r="AG110" i="9"/>
  <c r="I110" i="9"/>
  <c r="AE107" i="9"/>
  <c r="AD107" i="9"/>
  <c r="AC107" i="9"/>
  <c r="AB107" i="9"/>
  <c r="AA107" i="9"/>
  <c r="Z107" i="9"/>
  <c r="Y107" i="9"/>
  <c r="X107" i="9"/>
  <c r="G107" i="9"/>
  <c r="F107" i="9"/>
  <c r="E107" i="9"/>
  <c r="D107" i="9"/>
  <c r="C107" i="9"/>
  <c r="B107" i="9"/>
  <c r="A107" i="9"/>
  <c r="AE106" i="9"/>
  <c r="AD106" i="9"/>
  <c r="AC106" i="9"/>
  <c r="AB106" i="9"/>
  <c r="AA106" i="9"/>
  <c r="Z106" i="9"/>
  <c r="Y106" i="9"/>
  <c r="X106" i="9"/>
  <c r="G106" i="9"/>
  <c r="F106" i="9"/>
  <c r="E106" i="9"/>
  <c r="D106" i="9"/>
  <c r="C106" i="9"/>
  <c r="B106" i="9"/>
  <c r="A106" i="9"/>
  <c r="AE105" i="9"/>
  <c r="AD105" i="9"/>
  <c r="AC105" i="9"/>
  <c r="AB105" i="9"/>
  <c r="AA105" i="9"/>
  <c r="Z105" i="9"/>
  <c r="Y105" i="9"/>
  <c r="X105" i="9"/>
  <c r="G105" i="9"/>
  <c r="F105" i="9"/>
  <c r="E105" i="9"/>
  <c r="D105" i="9"/>
  <c r="C105" i="9"/>
  <c r="B105" i="9"/>
  <c r="A105" i="9"/>
  <c r="AE104" i="9"/>
  <c r="AD104" i="9"/>
  <c r="AC104" i="9"/>
  <c r="AB104" i="9"/>
  <c r="AA104" i="9"/>
  <c r="Z104" i="9"/>
  <c r="Y104" i="9"/>
  <c r="X104" i="9"/>
  <c r="G104" i="9"/>
  <c r="F104" i="9"/>
  <c r="E104" i="9"/>
  <c r="D104" i="9"/>
  <c r="C104" i="9"/>
  <c r="B104" i="9"/>
  <c r="A104" i="9"/>
  <c r="AE103" i="9"/>
  <c r="AD103" i="9"/>
  <c r="AC103" i="9"/>
  <c r="AB103" i="9"/>
  <c r="AA103" i="9"/>
  <c r="Z103" i="9"/>
  <c r="Y103" i="9"/>
  <c r="X103" i="9"/>
  <c r="G103" i="9"/>
  <c r="F103" i="9"/>
  <c r="E103" i="9"/>
  <c r="D103" i="9"/>
  <c r="C103" i="9"/>
  <c r="B103" i="9"/>
  <c r="A103" i="9"/>
  <c r="AE102" i="9"/>
  <c r="AD102" i="9"/>
  <c r="AC102" i="9"/>
  <c r="AB102" i="9"/>
  <c r="AA102" i="9"/>
  <c r="Z102" i="9"/>
  <c r="Y102" i="9"/>
  <c r="X102" i="9"/>
  <c r="G102" i="9"/>
  <c r="F102" i="9"/>
  <c r="E102" i="9"/>
  <c r="D102" i="9"/>
  <c r="C102" i="9"/>
  <c r="B102" i="9"/>
  <c r="A102" i="9"/>
  <c r="AE101" i="9"/>
  <c r="AD101" i="9"/>
  <c r="AC101" i="9"/>
  <c r="AB101" i="9"/>
  <c r="AA101" i="9"/>
  <c r="Z101" i="9"/>
  <c r="Y101" i="9"/>
  <c r="X101" i="9"/>
  <c r="G101" i="9"/>
  <c r="F101" i="9"/>
  <c r="E101" i="9"/>
  <c r="D101" i="9"/>
  <c r="C101" i="9"/>
  <c r="B101" i="9"/>
  <c r="A101" i="9"/>
  <c r="AE100" i="9"/>
  <c r="AD100" i="9"/>
  <c r="AC100" i="9"/>
  <c r="AB100" i="9"/>
  <c r="AA100" i="9"/>
  <c r="Z100" i="9"/>
  <c r="Y100" i="9"/>
  <c r="X100" i="9"/>
  <c r="G100" i="9"/>
  <c r="F100" i="9"/>
  <c r="E100" i="9"/>
  <c r="D100" i="9"/>
  <c r="C100" i="9"/>
  <c r="B100" i="9"/>
  <c r="A100" i="9"/>
  <c r="AE99" i="9"/>
  <c r="AD99" i="9"/>
  <c r="AC99" i="9"/>
  <c r="AB99" i="9"/>
  <c r="AA99" i="9"/>
  <c r="Z99" i="9"/>
  <c r="Y99" i="9"/>
  <c r="X99" i="9"/>
  <c r="G99" i="9"/>
  <c r="F99" i="9"/>
  <c r="E99" i="9"/>
  <c r="D99" i="9"/>
  <c r="C99" i="9"/>
  <c r="B99" i="9"/>
  <c r="A99" i="9"/>
  <c r="AE98" i="9"/>
  <c r="AD98" i="9"/>
  <c r="AC98" i="9"/>
  <c r="AB98" i="9"/>
  <c r="AA98" i="9"/>
  <c r="Z98" i="9"/>
  <c r="Y98" i="9"/>
  <c r="X98" i="9"/>
  <c r="G98" i="9"/>
  <c r="F98" i="9"/>
  <c r="E98" i="9"/>
  <c r="D98" i="9"/>
  <c r="C98" i="9"/>
  <c r="B98" i="9"/>
  <c r="A98" i="9"/>
  <c r="AE97" i="9"/>
  <c r="AD97" i="9"/>
  <c r="AC97" i="9"/>
  <c r="AB97" i="9"/>
  <c r="AA97" i="9"/>
  <c r="Z97" i="9"/>
  <c r="Y97" i="9"/>
  <c r="X97" i="9"/>
  <c r="G97" i="9"/>
  <c r="F97" i="9"/>
  <c r="E97" i="9"/>
  <c r="D97" i="9"/>
  <c r="C97" i="9"/>
  <c r="B97" i="9"/>
  <c r="A97" i="9"/>
  <c r="AE96" i="9"/>
  <c r="AD96" i="9"/>
  <c r="AC96" i="9"/>
  <c r="AB96" i="9"/>
  <c r="AA96" i="9"/>
  <c r="Z96" i="9"/>
  <c r="Y96" i="9"/>
  <c r="X96" i="9"/>
  <c r="G96" i="9"/>
  <c r="F96" i="9"/>
  <c r="E96" i="9"/>
  <c r="D96" i="9"/>
  <c r="C96" i="9"/>
  <c r="B96" i="9"/>
  <c r="A96" i="9"/>
  <c r="B135" i="9" s="1"/>
  <c r="AT95" i="9"/>
  <c r="AS95" i="9"/>
  <c r="AR95" i="9"/>
  <c r="AQ95" i="9"/>
  <c r="AP95" i="9"/>
  <c r="AO95" i="9"/>
  <c r="AN95" i="9"/>
  <c r="AM95" i="9"/>
  <c r="AL95" i="9"/>
  <c r="AK95" i="9"/>
  <c r="AJ95" i="9"/>
  <c r="AI95" i="9"/>
  <c r="AH95" i="9"/>
  <c r="AG95" i="9"/>
  <c r="AF95" i="9"/>
  <c r="AE95" i="9"/>
  <c r="AD95" i="9"/>
  <c r="AC95" i="9"/>
  <c r="AB95" i="9"/>
  <c r="AA95" i="9"/>
  <c r="Z95" i="9"/>
  <c r="Y95" i="9"/>
  <c r="X95" i="9"/>
  <c r="V95" i="9"/>
  <c r="U95" i="9"/>
  <c r="T95" i="9"/>
  <c r="S95" i="9"/>
  <c r="R95" i="9"/>
  <c r="Q95" i="9"/>
  <c r="P95" i="9"/>
  <c r="O95" i="9"/>
  <c r="N95" i="9"/>
  <c r="M95" i="9"/>
  <c r="L95" i="9"/>
  <c r="K95" i="9"/>
  <c r="J95" i="9"/>
  <c r="I95" i="9"/>
  <c r="H95" i="9"/>
  <c r="G95" i="9"/>
  <c r="F95" i="9"/>
  <c r="E95" i="9"/>
  <c r="D95" i="9"/>
  <c r="C95" i="9"/>
  <c r="B95" i="9"/>
  <c r="A95" i="9"/>
  <c r="AU94" i="9"/>
  <c r="AT94" i="9"/>
  <c r="AS94" i="9"/>
  <c r="AR94" i="9"/>
  <c r="AQ94" i="9"/>
  <c r="AP94" i="9"/>
  <c r="AO94" i="9"/>
  <c r="AN94" i="9"/>
  <c r="AM94" i="9"/>
  <c r="AL94" i="9"/>
  <c r="AK94" i="9"/>
  <c r="AJ94" i="9"/>
  <c r="AI94" i="9"/>
  <c r="AH94" i="9"/>
  <c r="AG94" i="9"/>
  <c r="V94" i="9"/>
  <c r="U94" i="9"/>
  <c r="T94" i="9"/>
  <c r="S94" i="9"/>
  <c r="R94" i="9"/>
  <c r="Q94" i="9"/>
  <c r="P94" i="9"/>
  <c r="O94" i="9"/>
  <c r="N94" i="9"/>
  <c r="M94" i="9"/>
  <c r="L94" i="9"/>
  <c r="K94" i="9"/>
  <c r="J94" i="9"/>
  <c r="I94" i="9"/>
  <c r="AG93" i="9"/>
  <c r="I93" i="9"/>
  <c r="AE90" i="9"/>
  <c r="AD90" i="9"/>
  <c r="AC90" i="9"/>
  <c r="AB90" i="9"/>
  <c r="AA90" i="9"/>
  <c r="Z90" i="9"/>
  <c r="Y90" i="9"/>
  <c r="X90" i="9"/>
  <c r="G90" i="9"/>
  <c r="F90" i="9"/>
  <c r="E90" i="9"/>
  <c r="D90" i="9"/>
  <c r="C90" i="9"/>
  <c r="B90" i="9"/>
  <c r="A90" i="9"/>
  <c r="AE89" i="9"/>
  <c r="AD89" i="9"/>
  <c r="AC89" i="9"/>
  <c r="AB89" i="9"/>
  <c r="AA89" i="9"/>
  <c r="Z89" i="9"/>
  <c r="Y89" i="9"/>
  <c r="X89" i="9"/>
  <c r="G89" i="9"/>
  <c r="F89" i="9"/>
  <c r="E89" i="9"/>
  <c r="D89" i="9"/>
  <c r="C89" i="9"/>
  <c r="B89" i="9"/>
  <c r="A89" i="9"/>
  <c r="AE88" i="9"/>
  <c r="AD88" i="9"/>
  <c r="AC88" i="9"/>
  <c r="AB88" i="9"/>
  <c r="AA88" i="9"/>
  <c r="Z88" i="9"/>
  <c r="Y88" i="9"/>
  <c r="X88" i="9"/>
  <c r="G88" i="9"/>
  <c r="F88" i="9"/>
  <c r="E88" i="9"/>
  <c r="D88" i="9"/>
  <c r="C88" i="9"/>
  <c r="B88" i="9"/>
  <c r="A88" i="9"/>
  <c r="AE87" i="9"/>
  <c r="AD87" i="9"/>
  <c r="AC87" i="9"/>
  <c r="AB87" i="9"/>
  <c r="AA87" i="9"/>
  <c r="Z87" i="9"/>
  <c r="Y87" i="9"/>
  <c r="X87" i="9"/>
  <c r="G87" i="9"/>
  <c r="F87" i="9"/>
  <c r="E87" i="9"/>
  <c r="D87" i="9"/>
  <c r="C87" i="9"/>
  <c r="B87" i="9"/>
  <c r="A87" i="9"/>
  <c r="AE86" i="9"/>
  <c r="AD86" i="9"/>
  <c r="AC86" i="9"/>
  <c r="AB86" i="9"/>
  <c r="AA86" i="9"/>
  <c r="Z86" i="9"/>
  <c r="Y86" i="9"/>
  <c r="X86" i="9"/>
  <c r="G86" i="9"/>
  <c r="F86" i="9"/>
  <c r="E86" i="9"/>
  <c r="D86" i="9"/>
  <c r="C86" i="9"/>
  <c r="B86" i="9"/>
  <c r="A86" i="9"/>
  <c r="AE85" i="9"/>
  <c r="AD85" i="9"/>
  <c r="AC85" i="9"/>
  <c r="AB85" i="9"/>
  <c r="AA85" i="9"/>
  <c r="Z85" i="9"/>
  <c r="Y85" i="9"/>
  <c r="X85" i="9"/>
  <c r="G85" i="9"/>
  <c r="F85" i="9"/>
  <c r="E85" i="9"/>
  <c r="D85" i="9"/>
  <c r="C85" i="9"/>
  <c r="B85" i="9"/>
  <c r="A85" i="9"/>
  <c r="AE84" i="9"/>
  <c r="AD84" i="9"/>
  <c r="AC84" i="9"/>
  <c r="AB84" i="9"/>
  <c r="AA84" i="9"/>
  <c r="Z84" i="9"/>
  <c r="Y84" i="9"/>
  <c r="X84" i="9"/>
  <c r="G84" i="9"/>
  <c r="F84" i="9"/>
  <c r="E84" i="9"/>
  <c r="D84" i="9"/>
  <c r="C84" i="9"/>
  <c r="B84" i="9"/>
  <c r="A84" i="9"/>
  <c r="AE83" i="9"/>
  <c r="AD83" i="9"/>
  <c r="AC83" i="9"/>
  <c r="AB83" i="9"/>
  <c r="AA83" i="9"/>
  <c r="Z83" i="9"/>
  <c r="Y83" i="9"/>
  <c r="X83" i="9"/>
  <c r="G83" i="9"/>
  <c r="F83" i="9"/>
  <c r="E83" i="9"/>
  <c r="D83" i="9"/>
  <c r="C83" i="9"/>
  <c r="B83" i="9"/>
  <c r="A83" i="9"/>
  <c r="AE82" i="9"/>
  <c r="AD82" i="9"/>
  <c r="AC82" i="9"/>
  <c r="AB82" i="9"/>
  <c r="AA82" i="9"/>
  <c r="Z82" i="9"/>
  <c r="Y82" i="9"/>
  <c r="X82" i="9"/>
  <c r="G82" i="9"/>
  <c r="F82" i="9"/>
  <c r="E82" i="9"/>
  <c r="D82" i="9"/>
  <c r="C82" i="9"/>
  <c r="B82" i="9"/>
  <c r="A82" i="9"/>
  <c r="AE81" i="9"/>
  <c r="AD81" i="9"/>
  <c r="AC81" i="9"/>
  <c r="AB81" i="9"/>
  <c r="AA81" i="9"/>
  <c r="Z81" i="9"/>
  <c r="Y81" i="9"/>
  <c r="X81" i="9"/>
  <c r="G81" i="9"/>
  <c r="F81" i="9"/>
  <c r="E81" i="9"/>
  <c r="D81" i="9"/>
  <c r="C81" i="9"/>
  <c r="B81" i="9"/>
  <c r="A81" i="9"/>
  <c r="AE80" i="9"/>
  <c r="AD80" i="9"/>
  <c r="AC80" i="9"/>
  <c r="AB80" i="9"/>
  <c r="AA80" i="9"/>
  <c r="Z80" i="9"/>
  <c r="Y80" i="9"/>
  <c r="X80" i="9"/>
  <c r="G80" i="9"/>
  <c r="F80" i="9"/>
  <c r="E80" i="9"/>
  <c r="D80" i="9"/>
  <c r="C80" i="9"/>
  <c r="B80" i="9"/>
  <c r="A80" i="9"/>
  <c r="AE79" i="9"/>
  <c r="AD79" i="9"/>
  <c r="AC79" i="9"/>
  <c r="AB79" i="9"/>
  <c r="AA79" i="9"/>
  <c r="Z79" i="9"/>
  <c r="Y79" i="9"/>
  <c r="X79" i="9"/>
  <c r="G79" i="9"/>
  <c r="F79" i="9"/>
  <c r="E79" i="9"/>
  <c r="D79" i="9"/>
  <c r="C79" i="9"/>
  <c r="B79" i="9"/>
  <c r="A79" i="9"/>
  <c r="AE78" i="9"/>
  <c r="AD78" i="9"/>
  <c r="AC78" i="9"/>
  <c r="AB78" i="9"/>
  <c r="AA78" i="9"/>
  <c r="Z78" i="9"/>
  <c r="Y78" i="9"/>
  <c r="X78" i="9"/>
  <c r="G78" i="9"/>
  <c r="F78" i="9"/>
  <c r="E78" i="9"/>
  <c r="D78" i="9"/>
  <c r="C78" i="9"/>
  <c r="B78" i="9"/>
  <c r="A78" i="9"/>
  <c r="AE77" i="9"/>
  <c r="AD77" i="9"/>
  <c r="AC77" i="9"/>
  <c r="AB77" i="9"/>
  <c r="AA77" i="9"/>
  <c r="Z77" i="9"/>
  <c r="Y77" i="9"/>
  <c r="X77" i="9"/>
  <c r="G77" i="9"/>
  <c r="F77" i="9"/>
  <c r="E77" i="9"/>
  <c r="D77" i="9"/>
  <c r="C77" i="9"/>
  <c r="B77" i="9"/>
  <c r="A77" i="9"/>
  <c r="AE76" i="9"/>
  <c r="AD76" i="9"/>
  <c r="AC76" i="9"/>
  <c r="AB76" i="9"/>
  <c r="AA76" i="9"/>
  <c r="Z76" i="9"/>
  <c r="Y76" i="9"/>
  <c r="X76" i="9"/>
  <c r="G76" i="9"/>
  <c r="F76" i="9"/>
  <c r="E76" i="9"/>
  <c r="D76" i="9"/>
  <c r="C76" i="9"/>
  <c r="B76" i="9"/>
  <c r="A76" i="9"/>
  <c r="AE75" i="9"/>
  <c r="AD75" i="9"/>
  <c r="AC75" i="9"/>
  <c r="AB75" i="9"/>
  <c r="AA75" i="9"/>
  <c r="Z75" i="9"/>
  <c r="Y75" i="9"/>
  <c r="X75" i="9"/>
  <c r="G75" i="9"/>
  <c r="F75" i="9"/>
  <c r="E75" i="9"/>
  <c r="D75" i="9"/>
  <c r="C75" i="9"/>
  <c r="B75" i="9"/>
  <c r="A75" i="9"/>
  <c r="AU74" i="9"/>
  <c r="AT74" i="9"/>
  <c r="AS74" i="9"/>
  <c r="AR74" i="9"/>
  <c r="AQ74" i="9"/>
  <c r="AP74" i="9"/>
  <c r="AO74" i="9"/>
  <c r="AN74" i="9"/>
  <c r="AM74" i="9"/>
  <c r="AL74" i="9"/>
  <c r="AK74" i="9"/>
  <c r="AJ74" i="9"/>
  <c r="AI74" i="9"/>
  <c r="AH74" i="9"/>
  <c r="AG74" i="9"/>
  <c r="AF74" i="9"/>
  <c r="AE74" i="9"/>
  <c r="AD74" i="9"/>
  <c r="AC74" i="9"/>
  <c r="AB74" i="9"/>
  <c r="AA74" i="9"/>
  <c r="Z74" i="9"/>
  <c r="Y74" i="9"/>
  <c r="X74" i="9"/>
  <c r="V74" i="9"/>
  <c r="U74" i="9"/>
  <c r="T74" i="9"/>
  <c r="S74" i="9"/>
  <c r="R74" i="9"/>
  <c r="Q74" i="9"/>
  <c r="P74" i="9"/>
  <c r="O74" i="9"/>
  <c r="N74" i="9"/>
  <c r="M74" i="9"/>
  <c r="L74" i="9"/>
  <c r="K74" i="9"/>
  <c r="J74" i="9"/>
  <c r="I74" i="9"/>
  <c r="H74" i="9"/>
  <c r="G74" i="9"/>
  <c r="F74" i="9"/>
  <c r="E74" i="9"/>
  <c r="D74" i="9"/>
  <c r="C74" i="9"/>
  <c r="B74" i="9"/>
  <c r="A74" i="9"/>
  <c r="AU73" i="9"/>
  <c r="AT73" i="9"/>
  <c r="AS73" i="9"/>
  <c r="AR73" i="9"/>
  <c r="AQ73" i="9"/>
  <c r="AP73" i="9"/>
  <c r="AO73" i="9"/>
  <c r="AN73" i="9"/>
  <c r="AM73" i="9"/>
  <c r="AL73" i="9"/>
  <c r="AK73" i="9"/>
  <c r="AJ73" i="9"/>
  <c r="AI73" i="9"/>
  <c r="AH73" i="9"/>
  <c r="AG73" i="9"/>
  <c r="V73" i="9"/>
  <c r="U73" i="9"/>
  <c r="T73" i="9"/>
  <c r="S73" i="9"/>
  <c r="R73" i="9"/>
  <c r="Q73" i="9"/>
  <c r="P73" i="9"/>
  <c r="O73" i="9"/>
  <c r="N73" i="9"/>
  <c r="M73" i="9"/>
  <c r="L73" i="9"/>
  <c r="K73" i="9"/>
  <c r="J73" i="9"/>
  <c r="I73" i="9"/>
  <c r="AG72" i="9"/>
  <c r="I72" i="9"/>
  <c r="AE69" i="9"/>
  <c r="AD69" i="9"/>
  <c r="AC69" i="9"/>
  <c r="AB69" i="9"/>
  <c r="AA69" i="9"/>
  <c r="Z69" i="9"/>
  <c r="Y69" i="9"/>
  <c r="X69" i="9"/>
  <c r="G69" i="9"/>
  <c r="F69" i="9"/>
  <c r="E69" i="9"/>
  <c r="D69" i="9"/>
  <c r="C69" i="9"/>
  <c r="B69" i="9"/>
  <c r="A69" i="9"/>
  <c r="AE68" i="9"/>
  <c r="AD68" i="9"/>
  <c r="AC68" i="9"/>
  <c r="AB68" i="9"/>
  <c r="AA68" i="9"/>
  <c r="Z68" i="9"/>
  <c r="Y68" i="9"/>
  <c r="X68" i="9"/>
  <c r="G68" i="9"/>
  <c r="F68" i="9"/>
  <c r="E68" i="9"/>
  <c r="D68" i="9"/>
  <c r="C68" i="9"/>
  <c r="B68" i="9"/>
  <c r="A68" i="9"/>
  <c r="AE67" i="9"/>
  <c r="AD67" i="9"/>
  <c r="AC67" i="9"/>
  <c r="AB67" i="9"/>
  <c r="AA67" i="9"/>
  <c r="Z67" i="9"/>
  <c r="Y67" i="9"/>
  <c r="X67" i="9"/>
  <c r="G67" i="9"/>
  <c r="F67" i="9"/>
  <c r="E67" i="9"/>
  <c r="D67" i="9"/>
  <c r="C67" i="9"/>
  <c r="B67" i="9"/>
  <c r="A67" i="9"/>
  <c r="AE66" i="9"/>
  <c r="AD66" i="9"/>
  <c r="AC66" i="9"/>
  <c r="AB66" i="9"/>
  <c r="AA66" i="9"/>
  <c r="Z66" i="9"/>
  <c r="Y66" i="9"/>
  <c r="X66" i="9"/>
  <c r="G66" i="9"/>
  <c r="F66" i="9"/>
  <c r="E66" i="9"/>
  <c r="D66" i="9"/>
  <c r="C66" i="9"/>
  <c r="B66" i="9"/>
  <c r="A66" i="9"/>
  <c r="AE65" i="9"/>
  <c r="AD65" i="9"/>
  <c r="AC65" i="9"/>
  <c r="AB65" i="9"/>
  <c r="AA65" i="9"/>
  <c r="Z65" i="9"/>
  <c r="Y65" i="9"/>
  <c r="X65" i="9"/>
  <c r="G65" i="9"/>
  <c r="F65" i="9"/>
  <c r="E65" i="9"/>
  <c r="D65" i="9"/>
  <c r="C65" i="9"/>
  <c r="B65" i="9"/>
  <c r="A65" i="9"/>
  <c r="AE64" i="9"/>
  <c r="AD64" i="9"/>
  <c r="AC64" i="9"/>
  <c r="AB64" i="9"/>
  <c r="AA64" i="9"/>
  <c r="Z64" i="9"/>
  <c r="Y64" i="9"/>
  <c r="X64" i="9"/>
  <c r="Y146" i="9" s="1"/>
  <c r="G64" i="9"/>
  <c r="F64" i="9"/>
  <c r="E64" i="9"/>
  <c r="D64" i="9"/>
  <c r="C64" i="9"/>
  <c r="B64" i="9"/>
  <c r="A64" i="9"/>
  <c r="AE63" i="9"/>
  <c r="AD63" i="9"/>
  <c r="AC63" i="9"/>
  <c r="AB63" i="9"/>
  <c r="AA63" i="9"/>
  <c r="Z63" i="9"/>
  <c r="Y63" i="9"/>
  <c r="X63" i="9"/>
  <c r="G63" i="9"/>
  <c r="F63" i="9"/>
  <c r="E63" i="9"/>
  <c r="D63" i="9"/>
  <c r="C63" i="9"/>
  <c r="B63" i="9"/>
  <c r="A63" i="9"/>
  <c r="AE62" i="9"/>
  <c r="AD62" i="9"/>
  <c r="AC62" i="9"/>
  <c r="AB62" i="9"/>
  <c r="AA62" i="9"/>
  <c r="Z62" i="9"/>
  <c r="Y62" i="9"/>
  <c r="X62" i="9"/>
  <c r="Y133" i="9" s="1"/>
  <c r="G62" i="9"/>
  <c r="F62" i="9"/>
  <c r="E62" i="9"/>
  <c r="D62" i="9"/>
  <c r="C62" i="9"/>
  <c r="B62" i="9"/>
  <c r="A62" i="9"/>
  <c r="AE61" i="9"/>
  <c r="AD61" i="9"/>
  <c r="AC61" i="9"/>
  <c r="AB61" i="9"/>
  <c r="AA61" i="9"/>
  <c r="Z61" i="9"/>
  <c r="Y61" i="9"/>
  <c r="X61" i="9"/>
  <c r="G61" i="9"/>
  <c r="F61" i="9"/>
  <c r="E61" i="9"/>
  <c r="D61" i="9"/>
  <c r="C61" i="9"/>
  <c r="B61" i="9"/>
  <c r="A61" i="9"/>
  <c r="AE60" i="9"/>
  <c r="AD60" i="9"/>
  <c r="AC60" i="9"/>
  <c r="AB60" i="9"/>
  <c r="AA60" i="9"/>
  <c r="Z60" i="9"/>
  <c r="Y60" i="9"/>
  <c r="X60" i="9"/>
  <c r="Y120" i="9" s="1"/>
  <c r="G60" i="9"/>
  <c r="F60" i="9"/>
  <c r="E60" i="9"/>
  <c r="D60" i="9"/>
  <c r="C60" i="9"/>
  <c r="B60" i="9"/>
  <c r="A60" i="9"/>
  <c r="AE59" i="9"/>
  <c r="AD59" i="9"/>
  <c r="AC59" i="9"/>
  <c r="AB59" i="9"/>
  <c r="AA59" i="9"/>
  <c r="Z59" i="9"/>
  <c r="Y59" i="9"/>
  <c r="X59" i="9"/>
  <c r="G59" i="9"/>
  <c r="F59" i="9"/>
  <c r="E59" i="9"/>
  <c r="D59" i="9"/>
  <c r="C59" i="9"/>
  <c r="B59" i="9"/>
  <c r="A59" i="9"/>
  <c r="AE58" i="9"/>
  <c r="AD58" i="9"/>
  <c r="AC58" i="9"/>
  <c r="AB58" i="9"/>
  <c r="AA58" i="9"/>
  <c r="Z58" i="9"/>
  <c r="Y58" i="9"/>
  <c r="X58" i="9"/>
  <c r="G58" i="9"/>
  <c r="F58" i="9"/>
  <c r="E58" i="9"/>
  <c r="D58" i="9"/>
  <c r="C58" i="9"/>
  <c r="B58" i="9"/>
  <c r="A58" i="9"/>
  <c r="AE57" i="9"/>
  <c r="AD57" i="9"/>
  <c r="AC57" i="9"/>
  <c r="AB57" i="9"/>
  <c r="AA57" i="9"/>
  <c r="Z57" i="9"/>
  <c r="Y57" i="9"/>
  <c r="X57" i="9"/>
  <c r="G57" i="9"/>
  <c r="F57" i="9"/>
  <c r="E57" i="9"/>
  <c r="D57" i="9"/>
  <c r="C57" i="9"/>
  <c r="B57" i="9"/>
  <c r="A57" i="9"/>
  <c r="AE56" i="9"/>
  <c r="AD56" i="9"/>
  <c r="AC56" i="9"/>
  <c r="AB56" i="9"/>
  <c r="AA56" i="9"/>
  <c r="Z56" i="9"/>
  <c r="Y56" i="9"/>
  <c r="X56" i="9"/>
  <c r="G56" i="9"/>
  <c r="F56" i="9"/>
  <c r="E56" i="9"/>
  <c r="D56" i="9"/>
  <c r="C56" i="9"/>
  <c r="B56" i="9"/>
  <c r="A56" i="9"/>
  <c r="AE55" i="9"/>
  <c r="AD55" i="9"/>
  <c r="AC55" i="9"/>
  <c r="AB55" i="9"/>
  <c r="AA55" i="9"/>
  <c r="Z55" i="9"/>
  <c r="Y55" i="9"/>
  <c r="X55" i="9"/>
  <c r="G55" i="9"/>
  <c r="F55" i="9"/>
  <c r="E55" i="9"/>
  <c r="D55" i="9"/>
  <c r="C55" i="9"/>
  <c r="B55" i="9"/>
  <c r="A55" i="9"/>
  <c r="AE54" i="9"/>
  <c r="AD54" i="9"/>
  <c r="AC54" i="9"/>
  <c r="AB54" i="9"/>
  <c r="AA54" i="9"/>
  <c r="Z54" i="9"/>
  <c r="Y54" i="9"/>
  <c r="X54" i="9"/>
  <c r="G54" i="9"/>
  <c r="F54" i="9"/>
  <c r="E54" i="9"/>
  <c r="D54" i="9"/>
  <c r="C54" i="9"/>
  <c r="B54" i="9"/>
  <c r="A54" i="9"/>
  <c r="AU53" i="9"/>
  <c r="AT53" i="9"/>
  <c r="AS53" i="9"/>
  <c r="AR53" i="9"/>
  <c r="AQ53" i="9"/>
  <c r="AP53" i="9"/>
  <c r="AO53" i="9"/>
  <c r="AN53" i="9"/>
  <c r="AM53" i="9"/>
  <c r="AL53" i="9"/>
  <c r="AK53" i="9"/>
  <c r="AJ53" i="9"/>
  <c r="AI53" i="9"/>
  <c r="AH53" i="9"/>
  <c r="AG53" i="9"/>
  <c r="AF53" i="9"/>
  <c r="AE53" i="9"/>
  <c r="AD53" i="9"/>
  <c r="AC53" i="9"/>
  <c r="AB53" i="9"/>
  <c r="AA53" i="9"/>
  <c r="Z53" i="9"/>
  <c r="Y53" i="9"/>
  <c r="X53" i="9"/>
  <c r="V53" i="9"/>
  <c r="U53" i="9"/>
  <c r="T53" i="9"/>
  <c r="S53" i="9"/>
  <c r="R53" i="9"/>
  <c r="Q53" i="9"/>
  <c r="P53" i="9"/>
  <c r="O53" i="9"/>
  <c r="N53" i="9"/>
  <c r="M53" i="9"/>
  <c r="L53" i="9"/>
  <c r="K53" i="9"/>
  <c r="J53" i="9"/>
  <c r="I53" i="9"/>
  <c r="H53" i="9"/>
  <c r="G53" i="9"/>
  <c r="F53" i="9"/>
  <c r="E53" i="9"/>
  <c r="D53" i="9"/>
  <c r="C53" i="9"/>
  <c r="B53" i="9"/>
  <c r="A53" i="9"/>
  <c r="AU52" i="9"/>
  <c r="AT52" i="9"/>
  <c r="AS52" i="9"/>
  <c r="AR52" i="9"/>
  <c r="AQ52" i="9"/>
  <c r="AP52" i="9"/>
  <c r="AO52" i="9"/>
  <c r="AN52" i="9"/>
  <c r="AM52" i="9"/>
  <c r="AL52" i="9"/>
  <c r="AK52" i="9"/>
  <c r="AJ52" i="9"/>
  <c r="AI52" i="9"/>
  <c r="AH52" i="9"/>
  <c r="AG52" i="9"/>
  <c r="V52" i="9"/>
  <c r="U52" i="9"/>
  <c r="T52" i="9"/>
  <c r="S52" i="9"/>
  <c r="R52" i="9"/>
  <c r="Q52" i="9"/>
  <c r="P52" i="9"/>
  <c r="O52" i="9"/>
  <c r="N52" i="9"/>
  <c r="M52" i="9"/>
  <c r="L52" i="9"/>
  <c r="K52" i="9"/>
  <c r="J52" i="9"/>
  <c r="I52" i="9"/>
  <c r="AG51" i="9"/>
  <c r="I51" i="9"/>
  <c r="AE48" i="9"/>
  <c r="AD48" i="9"/>
  <c r="AC48" i="9"/>
  <c r="AB48" i="9"/>
  <c r="AA48" i="9"/>
  <c r="Z48" i="9"/>
  <c r="Y48" i="9"/>
  <c r="X48" i="9"/>
  <c r="G48" i="9"/>
  <c r="F48" i="9"/>
  <c r="E48" i="9"/>
  <c r="D48" i="9"/>
  <c r="C48" i="9"/>
  <c r="B48" i="9"/>
  <c r="A48" i="9"/>
  <c r="AE47" i="9"/>
  <c r="AD47" i="9"/>
  <c r="AC47" i="9"/>
  <c r="AB47" i="9"/>
  <c r="AA47" i="9"/>
  <c r="Z47" i="9"/>
  <c r="Y47" i="9"/>
  <c r="X47" i="9"/>
  <c r="G47" i="9"/>
  <c r="F47" i="9"/>
  <c r="E47" i="9"/>
  <c r="D47" i="9"/>
  <c r="C47" i="9"/>
  <c r="B47" i="9"/>
  <c r="A47" i="9"/>
  <c r="AE46" i="9"/>
  <c r="AD46" i="9"/>
  <c r="AC46" i="9"/>
  <c r="AB46" i="9"/>
  <c r="AA46" i="9"/>
  <c r="Z46" i="9"/>
  <c r="Y46" i="9"/>
  <c r="X46" i="9"/>
  <c r="G46" i="9"/>
  <c r="F46" i="9"/>
  <c r="E46" i="9"/>
  <c r="D46" i="9"/>
  <c r="C46" i="9"/>
  <c r="B46" i="9"/>
  <c r="A46" i="9"/>
  <c r="AE45" i="9"/>
  <c r="AD45" i="9"/>
  <c r="AC45" i="9"/>
  <c r="AB45" i="9"/>
  <c r="AA45" i="9"/>
  <c r="Z45" i="9"/>
  <c r="Y45" i="9"/>
  <c r="X45" i="9"/>
  <c r="G45" i="9"/>
  <c r="F45" i="9"/>
  <c r="E45" i="9"/>
  <c r="D45" i="9"/>
  <c r="C45" i="9"/>
  <c r="B45" i="9"/>
  <c r="A45" i="9"/>
  <c r="AE44" i="9"/>
  <c r="AD44" i="9"/>
  <c r="AC44" i="9"/>
  <c r="AB44" i="9"/>
  <c r="AA44" i="9"/>
  <c r="Z44" i="9"/>
  <c r="Y44" i="9"/>
  <c r="X44" i="9"/>
  <c r="Y145" i="9" s="1"/>
  <c r="G44" i="9"/>
  <c r="F44" i="9"/>
  <c r="E44" i="9"/>
  <c r="D44" i="9"/>
  <c r="C44" i="9"/>
  <c r="B44" i="9"/>
  <c r="A44" i="9"/>
  <c r="AE43" i="9"/>
  <c r="AD43" i="9"/>
  <c r="AC43" i="9"/>
  <c r="AB43" i="9"/>
  <c r="AA43" i="9"/>
  <c r="Z43" i="9"/>
  <c r="Y43" i="9"/>
  <c r="X43" i="9"/>
  <c r="G43" i="9"/>
  <c r="F43" i="9"/>
  <c r="E43" i="9"/>
  <c r="D43" i="9"/>
  <c r="C43" i="9"/>
  <c r="B43" i="9"/>
  <c r="A43" i="9"/>
  <c r="B132" i="9" s="1"/>
  <c r="AU42" i="9"/>
  <c r="AT42" i="9"/>
  <c r="AS42" i="9"/>
  <c r="AR42" i="9"/>
  <c r="AQ42" i="9"/>
  <c r="AP42" i="9"/>
  <c r="AO42" i="9"/>
  <c r="AN42" i="9"/>
  <c r="AM42" i="9"/>
  <c r="AL42" i="9"/>
  <c r="AK42" i="9"/>
  <c r="AJ42" i="9"/>
  <c r="AI42" i="9"/>
  <c r="AH42" i="9"/>
  <c r="AG42" i="9"/>
  <c r="AF42" i="9"/>
  <c r="AE42" i="9"/>
  <c r="AD42" i="9"/>
  <c r="AC42" i="9"/>
  <c r="AB42" i="9"/>
  <c r="AA42" i="9"/>
  <c r="Z42" i="9"/>
  <c r="Y42" i="9"/>
  <c r="X42" i="9"/>
  <c r="V42" i="9"/>
  <c r="U42" i="9"/>
  <c r="T42" i="9"/>
  <c r="S42" i="9"/>
  <c r="R42" i="9"/>
  <c r="Q42" i="9"/>
  <c r="P42" i="9"/>
  <c r="O42" i="9"/>
  <c r="N42" i="9"/>
  <c r="M42" i="9"/>
  <c r="L42" i="9"/>
  <c r="K42" i="9"/>
  <c r="J42" i="9"/>
  <c r="I42" i="9"/>
  <c r="H42" i="9"/>
  <c r="G42" i="9"/>
  <c r="F42" i="9"/>
  <c r="E42" i="9"/>
  <c r="D42" i="9"/>
  <c r="C42" i="9"/>
  <c r="B42" i="9"/>
  <c r="A42" i="9"/>
  <c r="AU41" i="9"/>
  <c r="AT41" i="9"/>
  <c r="AS41" i="9"/>
  <c r="AR41" i="9"/>
  <c r="AQ41" i="9"/>
  <c r="AP41" i="9"/>
  <c r="AO41" i="9"/>
  <c r="AN41" i="9"/>
  <c r="AM41" i="9"/>
  <c r="AL41" i="9"/>
  <c r="AK41" i="9"/>
  <c r="AJ41" i="9"/>
  <c r="AI41" i="9"/>
  <c r="AH41" i="9"/>
  <c r="AG41" i="9"/>
  <c r="V41" i="9"/>
  <c r="U41" i="9"/>
  <c r="T41" i="9"/>
  <c r="S41" i="9"/>
  <c r="R41" i="9"/>
  <c r="Q41" i="9"/>
  <c r="P41" i="9"/>
  <c r="O41" i="9"/>
  <c r="N41" i="9"/>
  <c r="M41" i="9"/>
  <c r="L41" i="9"/>
  <c r="K41" i="9"/>
  <c r="J41" i="9"/>
  <c r="I41" i="9"/>
  <c r="AG40" i="9"/>
  <c r="I40" i="9"/>
  <c r="AE37" i="9"/>
  <c r="AD37" i="9"/>
  <c r="AC37" i="9"/>
  <c r="AB37" i="9"/>
  <c r="AA37" i="9"/>
  <c r="Z37" i="9"/>
  <c r="Y37" i="9"/>
  <c r="X37" i="9"/>
  <c r="G37" i="9"/>
  <c r="F37" i="9"/>
  <c r="E37" i="9"/>
  <c r="D37" i="9"/>
  <c r="C37" i="9"/>
  <c r="B37" i="9"/>
  <c r="A37" i="9"/>
  <c r="AE36" i="9"/>
  <c r="AD36" i="9"/>
  <c r="AC36" i="9"/>
  <c r="AB36" i="9"/>
  <c r="AA36" i="9"/>
  <c r="Z36" i="9"/>
  <c r="Y36" i="9"/>
  <c r="X36" i="9"/>
  <c r="G36" i="9"/>
  <c r="F36" i="9"/>
  <c r="E36" i="9"/>
  <c r="D36" i="9"/>
  <c r="C36" i="9"/>
  <c r="B36" i="9"/>
  <c r="A36" i="9"/>
  <c r="AE35" i="9"/>
  <c r="AD35" i="9"/>
  <c r="AC35" i="9"/>
  <c r="AB35" i="9"/>
  <c r="AA35" i="9"/>
  <c r="Z35" i="9"/>
  <c r="Y35" i="9"/>
  <c r="X35" i="9"/>
  <c r="G35" i="9"/>
  <c r="F35" i="9"/>
  <c r="E35" i="9"/>
  <c r="D35" i="9"/>
  <c r="C35" i="9"/>
  <c r="B35" i="9"/>
  <c r="A35" i="9"/>
  <c r="AE34" i="9"/>
  <c r="AD34" i="9"/>
  <c r="AC34" i="9"/>
  <c r="AB34" i="9"/>
  <c r="AA34" i="9"/>
  <c r="Z34" i="9"/>
  <c r="Y34" i="9"/>
  <c r="X34" i="9"/>
  <c r="G34" i="9"/>
  <c r="F34" i="9"/>
  <c r="E34" i="9"/>
  <c r="D34" i="9"/>
  <c r="C34" i="9"/>
  <c r="B34" i="9"/>
  <c r="A34" i="9"/>
  <c r="AE33" i="9"/>
  <c r="AD33" i="9"/>
  <c r="AC33" i="9"/>
  <c r="AB33" i="9"/>
  <c r="AA33" i="9"/>
  <c r="Z33" i="9"/>
  <c r="Y33" i="9"/>
  <c r="X33" i="9"/>
  <c r="G33" i="9"/>
  <c r="F33" i="9"/>
  <c r="E33" i="9"/>
  <c r="D33" i="9"/>
  <c r="C33" i="9"/>
  <c r="B33" i="9"/>
  <c r="A33" i="9"/>
  <c r="AE32" i="9"/>
  <c r="AD32" i="9"/>
  <c r="AC32" i="9"/>
  <c r="AB32" i="9"/>
  <c r="AA32" i="9"/>
  <c r="Z32" i="9"/>
  <c r="Y32" i="9"/>
  <c r="X32" i="9"/>
  <c r="G32" i="9"/>
  <c r="F32" i="9"/>
  <c r="E32" i="9"/>
  <c r="D32" i="9"/>
  <c r="C32" i="9"/>
  <c r="B32" i="9"/>
  <c r="A32" i="9"/>
  <c r="AE31" i="9"/>
  <c r="AD31" i="9"/>
  <c r="AC31" i="9"/>
  <c r="AB31" i="9"/>
  <c r="AA31" i="9"/>
  <c r="Z31" i="9"/>
  <c r="Y31" i="9"/>
  <c r="X31" i="9"/>
  <c r="G31" i="9"/>
  <c r="F31" i="9"/>
  <c r="E31" i="9"/>
  <c r="D31" i="9"/>
  <c r="C31" i="9"/>
  <c r="B31" i="9"/>
  <c r="A31" i="9"/>
  <c r="AE30" i="9"/>
  <c r="AD30" i="9"/>
  <c r="AC30" i="9"/>
  <c r="AB30" i="9"/>
  <c r="AA30" i="9"/>
  <c r="Z30" i="9"/>
  <c r="Y30" i="9"/>
  <c r="X30" i="9"/>
  <c r="G30" i="9"/>
  <c r="F30" i="9"/>
  <c r="E30" i="9"/>
  <c r="D30" i="9"/>
  <c r="C30" i="9"/>
  <c r="B30" i="9"/>
  <c r="A30" i="9"/>
  <c r="AE29" i="9"/>
  <c r="AD29" i="9"/>
  <c r="AC29" i="9"/>
  <c r="AB29" i="9"/>
  <c r="AA29" i="9"/>
  <c r="Z29" i="9"/>
  <c r="Y29" i="9"/>
  <c r="X29" i="9"/>
  <c r="G29" i="9"/>
  <c r="F29" i="9"/>
  <c r="E29" i="9"/>
  <c r="D29" i="9"/>
  <c r="C29" i="9"/>
  <c r="B29" i="9"/>
  <c r="A29" i="9"/>
  <c r="AE28" i="9"/>
  <c r="AD28" i="9"/>
  <c r="AC28" i="9"/>
  <c r="AB28" i="9"/>
  <c r="AA28" i="9"/>
  <c r="Z28" i="9"/>
  <c r="Y28" i="9"/>
  <c r="X28" i="9"/>
  <c r="G28" i="9"/>
  <c r="F28" i="9"/>
  <c r="E28" i="9"/>
  <c r="D28" i="9"/>
  <c r="C28" i="9"/>
  <c r="B28" i="9"/>
  <c r="A28" i="9"/>
  <c r="AE27" i="9"/>
  <c r="AD27" i="9"/>
  <c r="AC27" i="9"/>
  <c r="AB27" i="9"/>
  <c r="AA27" i="9"/>
  <c r="Z27" i="9"/>
  <c r="Y27" i="9"/>
  <c r="X27" i="9"/>
  <c r="G27" i="9"/>
  <c r="F27" i="9"/>
  <c r="E27" i="9"/>
  <c r="D27" i="9"/>
  <c r="C27" i="9"/>
  <c r="B27" i="9"/>
  <c r="A27" i="9"/>
  <c r="AE26" i="9"/>
  <c r="AD26" i="9"/>
  <c r="AC26" i="9"/>
  <c r="AB26" i="9"/>
  <c r="AA26" i="9"/>
  <c r="Z26" i="9"/>
  <c r="Y26" i="9"/>
  <c r="X26" i="9"/>
  <c r="G26" i="9"/>
  <c r="F26" i="9"/>
  <c r="E26" i="9"/>
  <c r="D26" i="9"/>
  <c r="C26" i="9"/>
  <c r="B26" i="9"/>
  <c r="A26" i="9"/>
  <c r="AE25" i="9"/>
  <c r="AD25" i="9"/>
  <c r="AC25" i="9"/>
  <c r="AB25" i="9"/>
  <c r="AA25" i="9"/>
  <c r="Z25" i="9"/>
  <c r="Y25" i="9"/>
  <c r="X25" i="9"/>
  <c r="G25" i="9"/>
  <c r="F25" i="9"/>
  <c r="E25" i="9"/>
  <c r="D25" i="9"/>
  <c r="C25" i="9"/>
  <c r="B25" i="9"/>
  <c r="A25" i="9"/>
  <c r="AE24" i="9"/>
  <c r="AD24" i="9"/>
  <c r="AC24" i="9"/>
  <c r="AB24" i="9"/>
  <c r="AA24" i="9"/>
  <c r="Z24" i="9"/>
  <c r="Y24" i="9"/>
  <c r="X24" i="9"/>
  <c r="G24" i="9"/>
  <c r="F24" i="9"/>
  <c r="E24" i="9"/>
  <c r="D24" i="9"/>
  <c r="C24" i="9"/>
  <c r="B24" i="9"/>
  <c r="A24" i="9"/>
  <c r="AE23" i="9"/>
  <c r="AD23" i="9"/>
  <c r="AC23" i="9"/>
  <c r="AB23" i="9"/>
  <c r="AA23" i="9"/>
  <c r="Z23" i="9"/>
  <c r="Y23" i="9"/>
  <c r="X23" i="9"/>
  <c r="G23" i="9"/>
  <c r="F23" i="9"/>
  <c r="E23" i="9"/>
  <c r="D23" i="9"/>
  <c r="C23" i="9"/>
  <c r="B23" i="9"/>
  <c r="A23" i="9"/>
  <c r="AE22" i="9"/>
  <c r="AD22" i="9"/>
  <c r="AC22" i="9"/>
  <c r="AB22" i="9"/>
  <c r="AA22" i="9"/>
  <c r="Z22" i="9"/>
  <c r="Y22" i="9"/>
  <c r="X22" i="9"/>
  <c r="G22" i="9"/>
  <c r="F22" i="9"/>
  <c r="E22" i="9"/>
  <c r="D22" i="9"/>
  <c r="C22" i="9"/>
  <c r="B22" i="9"/>
  <c r="A22" i="9"/>
  <c r="AE21" i="9"/>
  <c r="AD21" i="9"/>
  <c r="AC21" i="9"/>
  <c r="AB21" i="9"/>
  <c r="AA21" i="9"/>
  <c r="Z21" i="9"/>
  <c r="Y21" i="9"/>
  <c r="X21" i="9"/>
  <c r="G21" i="9"/>
  <c r="F21" i="9"/>
  <c r="E21" i="9"/>
  <c r="D21" i="9"/>
  <c r="C21" i="9"/>
  <c r="B21" i="9"/>
  <c r="A21" i="9"/>
  <c r="AE20" i="9"/>
  <c r="AD20" i="9"/>
  <c r="AC20" i="9"/>
  <c r="AB20" i="9"/>
  <c r="AA20" i="9"/>
  <c r="Z20" i="9"/>
  <c r="Y20" i="9"/>
  <c r="X20" i="9"/>
  <c r="G20" i="9"/>
  <c r="F20" i="9"/>
  <c r="E20" i="9"/>
  <c r="D20" i="9"/>
  <c r="C20" i="9"/>
  <c r="B20" i="9"/>
  <c r="A20" i="9"/>
  <c r="AE19" i="9"/>
  <c r="AD19" i="9"/>
  <c r="AC19" i="9"/>
  <c r="AB19" i="9"/>
  <c r="AA19" i="9"/>
  <c r="Z19" i="9"/>
  <c r="Y19" i="9"/>
  <c r="X19" i="9"/>
  <c r="G19" i="9"/>
  <c r="F19" i="9"/>
  <c r="E19" i="9"/>
  <c r="D19" i="9"/>
  <c r="C19" i="9"/>
  <c r="B19" i="9"/>
  <c r="A19" i="9"/>
  <c r="AE18" i="9"/>
  <c r="AD18" i="9"/>
  <c r="AC18" i="9"/>
  <c r="AB18" i="9"/>
  <c r="AA18" i="9"/>
  <c r="Z18" i="9"/>
  <c r="Y18" i="9"/>
  <c r="X18" i="9"/>
  <c r="G18" i="9"/>
  <c r="F18" i="9"/>
  <c r="E18" i="9"/>
  <c r="D18" i="9"/>
  <c r="C18" i="9"/>
  <c r="B18" i="9"/>
  <c r="A18" i="9"/>
  <c r="AE17" i="9"/>
  <c r="AD17" i="9"/>
  <c r="AC17" i="9"/>
  <c r="AB17" i="9"/>
  <c r="AA17" i="9"/>
  <c r="Z17" i="9"/>
  <c r="Y17" i="9"/>
  <c r="X17" i="9"/>
  <c r="G17" i="9"/>
  <c r="F17" i="9"/>
  <c r="E17" i="9"/>
  <c r="D17" i="9"/>
  <c r="C17" i="9"/>
  <c r="B17" i="9"/>
  <c r="A17" i="9"/>
  <c r="AE16" i="9"/>
  <c r="AD16" i="9"/>
  <c r="AC16" i="9"/>
  <c r="AB16" i="9"/>
  <c r="AA16" i="9"/>
  <c r="Z16" i="9"/>
  <c r="Y16" i="9"/>
  <c r="X16" i="9"/>
  <c r="G16" i="9"/>
  <c r="F16" i="9"/>
  <c r="E16" i="9"/>
  <c r="D16" i="9"/>
  <c r="C16" i="9"/>
  <c r="B16" i="9"/>
  <c r="A16" i="9"/>
  <c r="AE15" i="9"/>
  <c r="AD15" i="9"/>
  <c r="AC15" i="9"/>
  <c r="AB15" i="9"/>
  <c r="AA15" i="9"/>
  <c r="Z15" i="9"/>
  <c r="Y15" i="9"/>
  <c r="X15" i="9"/>
  <c r="G15" i="9"/>
  <c r="F15" i="9"/>
  <c r="E15" i="9"/>
  <c r="D15" i="9"/>
  <c r="C15" i="9"/>
  <c r="B15" i="9"/>
  <c r="AE14" i="9"/>
  <c r="AD14" i="9"/>
  <c r="AC14" i="9"/>
  <c r="AB14" i="9"/>
  <c r="AA14" i="9"/>
  <c r="Z14" i="9"/>
  <c r="Y14" i="9"/>
  <c r="X14" i="9"/>
  <c r="G14" i="9"/>
  <c r="F14" i="9"/>
  <c r="E14" i="9"/>
  <c r="D14" i="9"/>
  <c r="C14" i="9"/>
  <c r="B14" i="9"/>
  <c r="AE13" i="9"/>
  <c r="AD13" i="9"/>
  <c r="AC13" i="9"/>
  <c r="AB13" i="9"/>
  <c r="AA13" i="9"/>
  <c r="Z13" i="9"/>
  <c r="Y13" i="9"/>
  <c r="X13" i="9"/>
  <c r="G13" i="9"/>
  <c r="F13" i="9"/>
  <c r="E13" i="9"/>
  <c r="D13" i="9"/>
  <c r="C13" i="9"/>
  <c r="B13" i="9"/>
  <c r="AU12" i="9"/>
  <c r="AT12" i="9"/>
  <c r="AS12" i="9"/>
  <c r="AR12" i="9"/>
  <c r="AQ12" i="9"/>
  <c r="AP12" i="9"/>
  <c r="AO12" i="9"/>
  <c r="AN12" i="9"/>
  <c r="AM12" i="9"/>
  <c r="AL12" i="9"/>
  <c r="AK12" i="9"/>
  <c r="AJ12" i="9"/>
  <c r="AI12" i="9"/>
  <c r="AH12" i="9"/>
  <c r="AG12" i="9"/>
  <c r="AF12" i="9"/>
  <c r="AE12" i="9"/>
  <c r="AD12" i="9"/>
  <c r="AC12" i="9"/>
  <c r="AB12" i="9"/>
  <c r="AA12" i="9"/>
  <c r="Z12" i="9"/>
  <c r="Y12" i="9"/>
  <c r="X12" i="9"/>
  <c r="V12" i="9"/>
  <c r="U12" i="9"/>
  <c r="T12" i="9"/>
  <c r="S12" i="9"/>
  <c r="R12" i="9"/>
  <c r="Q12" i="9"/>
  <c r="P12" i="9"/>
  <c r="O12" i="9"/>
  <c r="N12" i="9"/>
  <c r="M12" i="9"/>
  <c r="L12" i="9"/>
  <c r="K12" i="9"/>
  <c r="J12" i="9"/>
  <c r="I12" i="9"/>
  <c r="H12" i="9"/>
  <c r="G12" i="9"/>
  <c r="F12" i="9"/>
  <c r="E12" i="9"/>
  <c r="D12" i="9"/>
  <c r="C12" i="9"/>
  <c r="B12" i="9"/>
  <c r="A12" i="9"/>
  <c r="AU11" i="9"/>
  <c r="AT11" i="9"/>
  <c r="AS11" i="9"/>
  <c r="AR11" i="9"/>
  <c r="AQ11" i="9"/>
  <c r="AP11" i="9"/>
  <c r="AO11" i="9"/>
  <c r="AN11" i="9"/>
  <c r="AM11" i="9"/>
  <c r="AL11" i="9"/>
  <c r="AK11" i="9"/>
  <c r="AJ11" i="9"/>
  <c r="AI11" i="9"/>
  <c r="AH11" i="9"/>
  <c r="AG11" i="9"/>
  <c r="V11" i="9"/>
  <c r="U11" i="9"/>
  <c r="T11" i="9"/>
  <c r="S11" i="9"/>
  <c r="R11" i="9"/>
  <c r="Q11" i="9"/>
  <c r="P11" i="9"/>
  <c r="O11" i="9"/>
  <c r="N11" i="9"/>
  <c r="M11" i="9"/>
  <c r="L11" i="9"/>
  <c r="K11" i="9"/>
  <c r="J11" i="9"/>
  <c r="I11" i="9"/>
  <c r="AG10" i="9"/>
  <c r="I10" i="9"/>
  <c r="A15" i="9"/>
  <c r="A14" i="9"/>
  <c r="A13" i="9"/>
  <c r="Y149" i="9"/>
  <c r="B149" i="9"/>
  <c r="Y147" i="9"/>
  <c r="Y136" i="9"/>
  <c r="B136" i="9"/>
  <c r="Y123" i="9"/>
  <c r="B123" i="9"/>
  <c r="Y122" i="9"/>
  <c r="B122" i="9"/>
  <c r="Y135" i="9"/>
  <c r="B147" i="9"/>
  <c r="Y134" i="9"/>
  <c r="B134" i="9"/>
  <c r="Y121" i="9"/>
  <c r="B121" i="9"/>
  <c r="B146" i="9"/>
  <c r="B133" i="9"/>
  <c r="B120" i="9"/>
  <c r="Y119" i="9"/>
  <c r="B119" i="9"/>
  <c r="B145" i="9"/>
  <c r="Y132" i="9"/>
  <c r="Y131" i="9"/>
  <c r="B131" i="9"/>
  <c r="Y144" i="9"/>
  <c r="B144" i="9"/>
  <c r="Y118" i="9"/>
  <c r="B118" i="9"/>
  <c r="Y149" i="3"/>
  <c r="Y136" i="3"/>
  <c r="Y123" i="3"/>
  <c r="B149" i="3"/>
  <c r="B136" i="3"/>
  <c r="B123" i="3"/>
  <c r="AG10" i="3"/>
  <c r="AG11" i="3"/>
  <c r="AH11" i="3"/>
  <c r="AI11" i="3"/>
  <c r="AJ11" i="3"/>
  <c r="AK11" i="3"/>
  <c r="AL11" i="3"/>
  <c r="AM11" i="3"/>
  <c r="AN11" i="3"/>
  <c r="AO11" i="3"/>
  <c r="AP11" i="3"/>
  <c r="AQ11" i="3"/>
  <c r="AR11" i="3"/>
  <c r="AS11" i="3"/>
  <c r="AT11" i="3"/>
  <c r="AU11" i="3"/>
  <c r="AE12" i="3"/>
  <c r="AF12" i="3"/>
  <c r="AG12" i="3"/>
  <c r="AH12" i="3"/>
  <c r="AI12" i="3"/>
  <c r="AJ12" i="3"/>
  <c r="AK12" i="3"/>
  <c r="AL12" i="3"/>
  <c r="AM12" i="3"/>
  <c r="AN12" i="3"/>
  <c r="AO12" i="3"/>
  <c r="AP12" i="3"/>
  <c r="AQ12" i="3"/>
  <c r="AR12" i="3"/>
  <c r="AS12" i="3"/>
  <c r="AT12" i="3"/>
  <c r="AU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G40" i="3"/>
  <c r="AG41" i="3"/>
  <c r="AH41" i="3"/>
  <c r="AI41" i="3"/>
  <c r="AJ41" i="3"/>
  <c r="AK41" i="3"/>
  <c r="AL41" i="3"/>
  <c r="AM41" i="3"/>
  <c r="AN41" i="3"/>
  <c r="AO41" i="3"/>
  <c r="AP41" i="3"/>
  <c r="AQ41" i="3"/>
  <c r="AR41" i="3"/>
  <c r="AS41" i="3"/>
  <c r="AT41" i="3"/>
  <c r="AU41" i="3"/>
  <c r="AE42" i="3"/>
  <c r="AF42" i="3"/>
  <c r="AG42" i="3"/>
  <c r="AH42" i="3"/>
  <c r="AI42" i="3"/>
  <c r="AJ42" i="3"/>
  <c r="AK42" i="3"/>
  <c r="AL42" i="3"/>
  <c r="AM42" i="3"/>
  <c r="AN42" i="3"/>
  <c r="AO42" i="3"/>
  <c r="AP42" i="3"/>
  <c r="AQ42" i="3"/>
  <c r="AR42" i="3"/>
  <c r="AS42" i="3"/>
  <c r="AT42" i="3"/>
  <c r="AU42" i="3"/>
  <c r="AE43" i="3"/>
  <c r="AE44" i="3"/>
  <c r="AE45" i="3"/>
  <c r="AE46" i="3"/>
  <c r="AE47" i="3"/>
  <c r="AE48" i="3"/>
  <c r="AG51" i="3"/>
  <c r="AG52" i="3"/>
  <c r="AH52" i="3"/>
  <c r="AI52" i="3"/>
  <c r="AJ52" i="3"/>
  <c r="AK52" i="3"/>
  <c r="AL52" i="3"/>
  <c r="AM52" i="3"/>
  <c r="AN52" i="3"/>
  <c r="AO52" i="3"/>
  <c r="AP52" i="3"/>
  <c r="AQ52" i="3"/>
  <c r="AR52" i="3"/>
  <c r="AS52" i="3"/>
  <c r="AT52" i="3"/>
  <c r="AU52" i="3"/>
  <c r="AE53" i="3"/>
  <c r="AF53" i="3"/>
  <c r="AG53" i="3"/>
  <c r="AH53" i="3"/>
  <c r="AI53" i="3"/>
  <c r="AJ53" i="3"/>
  <c r="AK53" i="3"/>
  <c r="AL53" i="3"/>
  <c r="AM53" i="3"/>
  <c r="AN53" i="3"/>
  <c r="AO53" i="3"/>
  <c r="AP53" i="3"/>
  <c r="AQ53" i="3"/>
  <c r="AR53" i="3"/>
  <c r="AS53" i="3"/>
  <c r="AT53" i="3"/>
  <c r="AU53" i="3"/>
  <c r="AE54" i="3"/>
  <c r="AE55" i="3"/>
  <c r="AE56" i="3"/>
  <c r="AE57" i="3"/>
  <c r="AE58" i="3"/>
  <c r="AE59" i="3"/>
  <c r="AE60" i="3"/>
  <c r="AE61" i="3"/>
  <c r="AE62" i="3"/>
  <c r="AE63" i="3"/>
  <c r="AE64" i="3"/>
  <c r="AE65" i="3"/>
  <c r="AE66" i="3"/>
  <c r="AE67" i="3"/>
  <c r="AE68" i="3"/>
  <c r="AE69" i="3"/>
  <c r="AG72" i="3"/>
  <c r="AG73" i="3"/>
  <c r="AH73" i="3"/>
  <c r="AI73" i="3"/>
  <c r="AJ73" i="3"/>
  <c r="AK73" i="3"/>
  <c r="AL73" i="3"/>
  <c r="AM73" i="3"/>
  <c r="AN73" i="3"/>
  <c r="AO73" i="3"/>
  <c r="AP73" i="3"/>
  <c r="AQ73" i="3"/>
  <c r="AR73" i="3"/>
  <c r="AS73" i="3"/>
  <c r="AT73" i="3"/>
  <c r="AE74" i="3"/>
  <c r="AF74" i="3"/>
  <c r="AG74" i="3"/>
  <c r="AH74" i="3"/>
  <c r="AI74" i="3"/>
  <c r="AJ74" i="3"/>
  <c r="AK74" i="3"/>
  <c r="AL74" i="3"/>
  <c r="AM74" i="3"/>
  <c r="AN74" i="3"/>
  <c r="AO74" i="3"/>
  <c r="AP74" i="3"/>
  <c r="AQ74" i="3"/>
  <c r="AR74" i="3"/>
  <c r="AS74" i="3"/>
  <c r="AT74" i="3"/>
  <c r="AE75" i="3"/>
  <c r="AE76" i="3"/>
  <c r="AE77" i="3"/>
  <c r="AE78" i="3"/>
  <c r="AE79" i="3"/>
  <c r="AE80" i="3"/>
  <c r="AE81" i="3"/>
  <c r="AE82" i="3"/>
  <c r="AE83" i="3"/>
  <c r="AE84" i="3"/>
  <c r="AE85" i="3"/>
  <c r="AE86" i="3"/>
  <c r="AE87" i="3"/>
  <c r="AE88" i="3"/>
  <c r="AE89" i="3"/>
  <c r="AE90" i="3"/>
  <c r="AG93" i="3"/>
  <c r="AG94" i="3"/>
  <c r="AH94" i="3"/>
  <c r="AI94" i="3"/>
  <c r="AJ94" i="3"/>
  <c r="AK94" i="3"/>
  <c r="AL94" i="3"/>
  <c r="AM94" i="3"/>
  <c r="AN94" i="3"/>
  <c r="AO94" i="3"/>
  <c r="AP94" i="3"/>
  <c r="AQ94" i="3"/>
  <c r="AR94" i="3"/>
  <c r="AS94" i="3"/>
  <c r="AT94" i="3"/>
  <c r="AU94" i="3"/>
  <c r="AE95" i="3"/>
  <c r="AF95" i="3"/>
  <c r="AG95" i="3"/>
  <c r="AH95" i="3"/>
  <c r="AI95" i="3"/>
  <c r="AJ95" i="3"/>
  <c r="AK95" i="3"/>
  <c r="AL95" i="3"/>
  <c r="AM95" i="3"/>
  <c r="AN95" i="3"/>
  <c r="AO95" i="3"/>
  <c r="AP95" i="3"/>
  <c r="AQ95" i="3"/>
  <c r="AR95" i="3"/>
  <c r="AS95" i="3"/>
  <c r="AT95" i="3"/>
  <c r="AU95" i="3"/>
  <c r="AE96" i="3"/>
  <c r="AE97" i="3"/>
  <c r="AE98" i="3"/>
  <c r="AE99" i="3"/>
  <c r="AE100" i="3"/>
  <c r="AE101" i="3"/>
  <c r="AE102" i="3"/>
  <c r="AE103" i="3"/>
  <c r="AE104" i="3"/>
  <c r="AE105" i="3"/>
  <c r="AE106" i="3"/>
  <c r="AE107" i="3"/>
  <c r="AG110" i="3"/>
  <c r="AG111" i="3"/>
  <c r="AH111" i="3"/>
  <c r="AI111" i="3"/>
  <c r="AJ111" i="3"/>
  <c r="AK111" i="3"/>
  <c r="AL111" i="3"/>
  <c r="AM111" i="3"/>
  <c r="AN111" i="3"/>
  <c r="AO111" i="3"/>
  <c r="AP111" i="3"/>
  <c r="AQ111" i="3"/>
  <c r="AR111" i="3"/>
  <c r="AS111" i="3"/>
  <c r="AT111" i="3"/>
  <c r="AU111" i="3"/>
  <c r="AE112" i="3"/>
  <c r="AF112" i="3"/>
  <c r="AG112" i="3"/>
  <c r="AH112" i="3"/>
  <c r="AI112" i="3"/>
  <c r="AJ112" i="3"/>
  <c r="AK112" i="3"/>
  <c r="AL112" i="3"/>
  <c r="AM112" i="3"/>
  <c r="AN112" i="3"/>
  <c r="AO112" i="3"/>
  <c r="AP112" i="3"/>
  <c r="AQ112" i="3"/>
  <c r="AR112" i="3"/>
  <c r="AS112" i="3"/>
  <c r="AT112" i="3"/>
  <c r="AU112" i="3"/>
  <c r="AE113" i="3"/>
  <c r="AG116" i="3"/>
  <c r="AE117" i="3"/>
  <c r="AF117" i="3"/>
  <c r="AG117" i="3"/>
  <c r="AH117" i="3"/>
  <c r="AI117" i="3"/>
  <c r="AJ117" i="3"/>
  <c r="AK117" i="3"/>
  <c r="AL117" i="3"/>
  <c r="AM117" i="3"/>
  <c r="AN117" i="3"/>
  <c r="AO117" i="3"/>
  <c r="AP117" i="3"/>
  <c r="AQ117" i="3"/>
  <c r="AR117" i="3"/>
  <c r="AS117" i="3"/>
  <c r="AT117" i="3"/>
  <c r="AU117" i="3"/>
  <c r="AE118" i="3"/>
  <c r="AE119" i="3"/>
  <c r="AE120" i="3"/>
  <c r="AU120" i="3"/>
  <c r="AE121" i="3"/>
  <c r="AU121" i="3"/>
  <c r="AE122" i="3"/>
  <c r="AU122" i="3"/>
  <c r="AE123" i="3"/>
  <c r="AE124" i="3"/>
  <c r="AG129" i="3"/>
  <c r="AE130" i="3"/>
  <c r="AF130" i="3"/>
  <c r="AG130" i="3"/>
  <c r="AH130" i="3"/>
  <c r="AI130" i="3"/>
  <c r="AJ130" i="3"/>
  <c r="AK130" i="3"/>
  <c r="AL130" i="3"/>
  <c r="AM130" i="3"/>
  <c r="AN130" i="3"/>
  <c r="AO130" i="3"/>
  <c r="AP130" i="3"/>
  <c r="AQ130" i="3"/>
  <c r="AR130" i="3"/>
  <c r="AS130" i="3"/>
  <c r="AT130" i="3"/>
  <c r="AU130" i="3"/>
  <c r="AE131" i="3"/>
  <c r="AE132" i="3"/>
  <c r="AE133" i="3"/>
  <c r="AU133" i="3"/>
  <c r="AE134" i="3"/>
  <c r="AU134" i="3"/>
  <c r="AE135" i="3"/>
  <c r="AU135" i="3"/>
  <c r="AE136" i="3"/>
  <c r="AE137" i="3"/>
  <c r="AG142" i="3"/>
  <c r="AE143" i="3"/>
  <c r="AF143" i="3"/>
  <c r="AG143" i="3"/>
  <c r="AH143" i="3"/>
  <c r="AI143" i="3"/>
  <c r="AJ143" i="3"/>
  <c r="AK143" i="3"/>
  <c r="AL143" i="3"/>
  <c r="AM143" i="3"/>
  <c r="AN143" i="3"/>
  <c r="AO143" i="3"/>
  <c r="AP143" i="3"/>
  <c r="AQ143" i="3"/>
  <c r="AR143" i="3"/>
  <c r="AS143" i="3"/>
  <c r="AT143" i="3"/>
  <c r="AU143" i="3"/>
  <c r="AE144" i="3"/>
  <c r="AE145" i="3"/>
  <c r="AE146" i="3"/>
  <c r="AU146" i="3"/>
  <c r="AE147" i="3"/>
  <c r="AU147" i="3"/>
  <c r="AE148" i="3"/>
  <c r="AU148" i="3"/>
  <c r="AE149" i="3"/>
  <c r="AE150"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42" i="3"/>
  <c r="AD43" i="3"/>
  <c r="AD44" i="3"/>
  <c r="AD45" i="3"/>
  <c r="AD46" i="3"/>
  <c r="AD47" i="3"/>
  <c r="AD48" i="3"/>
  <c r="AD53" i="3"/>
  <c r="AD54" i="3"/>
  <c r="AD55" i="3"/>
  <c r="AD56" i="3"/>
  <c r="AD57" i="3"/>
  <c r="AD58" i="3"/>
  <c r="AD59" i="3"/>
  <c r="AD60" i="3"/>
  <c r="AD61" i="3"/>
  <c r="AD62" i="3"/>
  <c r="AD63" i="3"/>
  <c r="AD64" i="3"/>
  <c r="AD65" i="3"/>
  <c r="AD66" i="3"/>
  <c r="AD67" i="3"/>
  <c r="AD68" i="3"/>
  <c r="AD69" i="3"/>
  <c r="AD74" i="3"/>
  <c r="AD75" i="3"/>
  <c r="AD76" i="3"/>
  <c r="AD77" i="3"/>
  <c r="AD78" i="3"/>
  <c r="AD79" i="3"/>
  <c r="AD80" i="3"/>
  <c r="AD81" i="3"/>
  <c r="AD82" i="3"/>
  <c r="AD83" i="3"/>
  <c r="AD84" i="3"/>
  <c r="AD85" i="3"/>
  <c r="AD86" i="3"/>
  <c r="AD87" i="3"/>
  <c r="AD88" i="3"/>
  <c r="AD89" i="3"/>
  <c r="AD90" i="3"/>
  <c r="AD95" i="3"/>
  <c r="AD96" i="3"/>
  <c r="AD97" i="3"/>
  <c r="AD98" i="3"/>
  <c r="AD99" i="3"/>
  <c r="AD100" i="3"/>
  <c r="AD101" i="3"/>
  <c r="AD102" i="3"/>
  <c r="AD103" i="3"/>
  <c r="AD104" i="3"/>
  <c r="AD105" i="3"/>
  <c r="AD106" i="3"/>
  <c r="AD107" i="3"/>
  <c r="AD112" i="3"/>
  <c r="AD113" i="3"/>
  <c r="AD117" i="3"/>
  <c r="AD118" i="3"/>
  <c r="AD119" i="3"/>
  <c r="AD120" i="3"/>
  <c r="AD121" i="3"/>
  <c r="AD122" i="3"/>
  <c r="AD123" i="3"/>
  <c r="AD124" i="3"/>
  <c r="AD130" i="3"/>
  <c r="AD131" i="3"/>
  <c r="AD132" i="3"/>
  <c r="AD133" i="3"/>
  <c r="AD134" i="3"/>
  <c r="AD135" i="3"/>
  <c r="AD136" i="3"/>
  <c r="AD137" i="3"/>
  <c r="AD143" i="3"/>
  <c r="AD144" i="3"/>
  <c r="AD145" i="3"/>
  <c r="AD146" i="3"/>
  <c r="AD147" i="3"/>
  <c r="AD148" i="3"/>
  <c r="AD149" i="3"/>
  <c r="AD150" i="3"/>
  <c r="AD12" i="3"/>
  <c r="AA12" i="3"/>
  <c r="AB12" i="3"/>
  <c r="AC12" i="3"/>
  <c r="AA13" i="3"/>
  <c r="AB13" i="3"/>
  <c r="AC13" i="3"/>
  <c r="AA14" i="3"/>
  <c r="AB14" i="3"/>
  <c r="AC14" i="3"/>
  <c r="AA15" i="3"/>
  <c r="AB15" i="3"/>
  <c r="AC15" i="3"/>
  <c r="AA16" i="3"/>
  <c r="AB16" i="3"/>
  <c r="AC16" i="3"/>
  <c r="AA17" i="3"/>
  <c r="AB17" i="3"/>
  <c r="AC17" i="3"/>
  <c r="AA18" i="3"/>
  <c r="AB18" i="3"/>
  <c r="AC18" i="3"/>
  <c r="AA19" i="3"/>
  <c r="AB19" i="3"/>
  <c r="AC19" i="3"/>
  <c r="AA20" i="3"/>
  <c r="AB20" i="3"/>
  <c r="AC20" i="3"/>
  <c r="AA21" i="3"/>
  <c r="AB21" i="3"/>
  <c r="AC21" i="3"/>
  <c r="AA22" i="3"/>
  <c r="AB22" i="3"/>
  <c r="AC22" i="3"/>
  <c r="AA23" i="3"/>
  <c r="AB23" i="3"/>
  <c r="AC23" i="3"/>
  <c r="AA24" i="3"/>
  <c r="AB24" i="3"/>
  <c r="AC24" i="3"/>
  <c r="AA25" i="3"/>
  <c r="AB25" i="3"/>
  <c r="AC25" i="3"/>
  <c r="AA26" i="3"/>
  <c r="AB26" i="3"/>
  <c r="AC26" i="3"/>
  <c r="AA27" i="3"/>
  <c r="AB27" i="3"/>
  <c r="AC27" i="3"/>
  <c r="AA28" i="3"/>
  <c r="AB28" i="3"/>
  <c r="AC28" i="3"/>
  <c r="AA29" i="3"/>
  <c r="AB29" i="3"/>
  <c r="AC29" i="3"/>
  <c r="AA30" i="3"/>
  <c r="AB30" i="3"/>
  <c r="AC30" i="3"/>
  <c r="AA31" i="3"/>
  <c r="AB31" i="3"/>
  <c r="AC31" i="3"/>
  <c r="AA32" i="3"/>
  <c r="AB32" i="3"/>
  <c r="AC32" i="3"/>
  <c r="AA33" i="3"/>
  <c r="AB33" i="3"/>
  <c r="AC33" i="3"/>
  <c r="AA34" i="3"/>
  <c r="AB34" i="3"/>
  <c r="AC34" i="3"/>
  <c r="AA35" i="3"/>
  <c r="AB35" i="3"/>
  <c r="AC35" i="3"/>
  <c r="AA36" i="3"/>
  <c r="AB36" i="3"/>
  <c r="AC36" i="3"/>
  <c r="AA37" i="3"/>
  <c r="AB37" i="3"/>
  <c r="AC37" i="3"/>
  <c r="AA42" i="3"/>
  <c r="AB42" i="3"/>
  <c r="AC42" i="3"/>
  <c r="AA43" i="3"/>
  <c r="AB43" i="3"/>
  <c r="AC43" i="3"/>
  <c r="AA44" i="3"/>
  <c r="AB44" i="3"/>
  <c r="AC44" i="3"/>
  <c r="AA45" i="3"/>
  <c r="AB45" i="3"/>
  <c r="AC45" i="3"/>
  <c r="AA46" i="3"/>
  <c r="AB46" i="3"/>
  <c r="AC46" i="3"/>
  <c r="AA47" i="3"/>
  <c r="AB47" i="3"/>
  <c r="AC47" i="3"/>
  <c r="AA48" i="3"/>
  <c r="AB48" i="3"/>
  <c r="AC48" i="3"/>
  <c r="AA53" i="3"/>
  <c r="AB53" i="3"/>
  <c r="AC53" i="3"/>
  <c r="AA54" i="3"/>
  <c r="AB54" i="3"/>
  <c r="AC54" i="3"/>
  <c r="AA55" i="3"/>
  <c r="AB55" i="3"/>
  <c r="AC55" i="3"/>
  <c r="AA56" i="3"/>
  <c r="AB56" i="3"/>
  <c r="AC56" i="3"/>
  <c r="AA57" i="3"/>
  <c r="AB57" i="3"/>
  <c r="AC57" i="3"/>
  <c r="AA58" i="3"/>
  <c r="AB58" i="3"/>
  <c r="AC58" i="3"/>
  <c r="AA59" i="3"/>
  <c r="AB59" i="3"/>
  <c r="AC59" i="3"/>
  <c r="AA60" i="3"/>
  <c r="AB60" i="3"/>
  <c r="AC60" i="3"/>
  <c r="AA61" i="3"/>
  <c r="AB61" i="3"/>
  <c r="AC61" i="3"/>
  <c r="AA62" i="3"/>
  <c r="AB62" i="3"/>
  <c r="AC62" i="3"/>
  <c r="AA63" i="3"/>
  <c r="AB63" i="3"/>
  <c r="AC63" i="3"/>
  <c r="AA64" i="3"/>
  <c r="AB64" i="3"/>
  <c r="AC64" i="3"/>
  <c r="AA65" i="3"/>
  <c r="AB65" i="3"/>
  <c r="AC65" i="3"/>
  <c r="AA66" i="3"/>
  <c r="AB66" i="3"/>
  <c r="AC66" i="3"/>
  <c r="AA67" i="3"/>
  <c r="AB67" i="3"/>
  <c r="AC67" i="3"/>
  <c r="AA68" i="3"/>
  <c r="AB68" i="3"/>
  <c r="AC68" i="3"/>
  <c r="AA69" i="3"/>
  <c r="AB69" i="3"/>
  <c r="AC69" i="3"/>
  <c r="AA74" i="3"/>
  <c r="AB74" i="3"/>
  <c r="AC74" i="3"/>
  <c r="AA75" i="3"/>
  <c r="AB75" i="3"/>
  <c r="AC75" i="3"/>
  <c r="AA76" i="3"/>
  <c r="AB76" i="3"/>
  <c r="AC76" i="3"/>
  <c r="AA77" i="3"/>
  <c r="AB77" i="3"/>
  <c r="AC77" i="3"/>
  <c r="AA78" i="3"/>
  <c r="AB78" i="3"/>
  <c r="AC78" i="3"/>
  <c r="AA79" i="3"/>
  <c r="AB79" i="3"/>
  <c r="AC79" i="3"/>
  <c r="AA80" i="3"/>
  <c r="AB80" i="3"/>
  <c r="AC80" i="3"/>
  <c r="AA81" i="3"/>
  <c r="AB81" i="3"/>
  <c r="AC81" i="3"/>
  <c r="AA82" i="3"/>
  <c r="AB82" i="3"/>
  <c r="AC82" i="3"/>
  <c r="AA83" i="3"/>
  <c r="AB83" i="3"/>
  <c r="AC83" i="3"/>
  <c r="AA84" i="3"/>
  <c r="AB84" i="3"/>
  <c r="AC84" i="3"/>
  <c r="AA85" i="3"/>
  <c r="AB85" i="3"/>
  <c r="AC85" i="3"/>
  <c r="AA86" i="3"/>
  <c r="AB86" i="3"/>
  <c r="AC86" i="3"/>
  <c r="AA87" i="3"/>
  <c r="AB87" i="3"/>
  <c r="AC87" i="3"/>
  <c r="AA88" i="3"/>
  <c r="AB88" i="3"/>
  <c r="AC88" i="3"/>
  <c r="AA89" i="3"/>
  <c r="AB89" i="3"/>
  <c r="AC89" i="3"/>
  <c r="AA90" i="3"/>
  <c r="AB90" i="3"/>
  <c r="AC90" i="3"/>
  <c r="AA95" i="3"/>
  <c r="AB95" i="3"/>
  <c r="AC95" i="3"/>
  <c r="AA96" i="3"/>
  <c r="AB96" i="3"/>
  <c r="AC96" i="3"/>
  <c r="AA97" i="3"/>
  <c r="AB97" i="3"/>
  <c r="AC97" i="3"/>
  <c r="AA98" i="3"/>
  <c r="AB98" i="3"/>
  <c r="AC98" i="3"/>
  <c r="AA99" i="3"/>
  <c r="AB99" i="3"/>
  <c r="AC99" i="3"/>
  <c r="AA100" i="3"/>
  <c r="AB100" i="3"/>
  <c r="AC100" i="3"/>
  <c r="AA101" i="3"/>
  <c r="AB101" i="3"/>
  <c r="AC101" i="3"/>
  <c r="AA102" i="3"/>
  <c r="AB102" i="3"/>
  <c r="AC102" i="3"/>
  <c r="AA103" i="3"/>
  <c r="AB103" i="3"/>
  <c r="AC103" i="3"/>
  <c r="AA104" i="3"/>
  <c r="AB104" i="3"/>
  <c r="AC104" i="3"/>
  <c r="AA105" i="3"/>
  <c r="AB105" i="3"/>
  <c r="AC105" i="3"/>
  <c r="AA106" i="3"/>
  <c r="AB106" i="3"/>
  <c r="AC106" i="3"/>
  <c r="AA107" i="3"/>
  <c r="AB107" i="3"/>
  <c r="AC107" i="3"/>
  <c r="AA112" i="3"/>
  <c r="AB112" i="3"/>
  <c r="AC112" i="3"/>
  <c r="AA113" i="3"/>
  <c r="AB113" i="3"/>
  <c r="AC113" i="3"/>
  <c r="AA117" i="3"/>
  <c r="AB117" i="3"/>
  <c r="AC117" i="3"/>
  <c r="AA118" i="3"/>
  <c r="AB118" i="3"/>
  <c r="AC118" i="3"/>
  <c r="AA119" i="3"/>
  <c r="AB119" i="3"/>
  <c r="AC119" i="3"/>
  <c r="AA120" i="3"/>
  <c r="AB120" i="3"/>
  <c r="AC120" i="3"/>
  <c r="AA121" i="3"/>
  <c r="AB121" i="3"/>
  <c r="AC121" i="3"/>
  <c r="AA122" i="3"/>
  <c r="AB122" i="3"/>
  <c r="AC122" i="3"/>
  <c r="AA123" i="3"/>
  <c r="AB123" i="3"/>
  <c r="AC123" i="3"/>
  <c r="AA124" i="3"/>
  <c r="AB124" i="3"/>
  <c r="AC124" i="3"/>
  <c r="AA130" i="3"/>
  <c r="AB130" i="3"/>
  <c r="AC130" i="3"/>
  <c r="AA131" i="3"/>
  <c r="AB131" i="3"/>
  <c r="AC131" i="3"/>
  <c r="AA132" i="3"/>
  <c r="AB132" i="3"/>
  <c r="AC132" i="3"/>
  <c r="AA133" i="3"/>
  <c r="AB133" i="3"/>
  <c r="AC133" i="3"/>
  <c r="AA134" i="3"/>
  <c r="AB134" i="3"/>
  <c r="AC134" i="3"/>
  <c r="AA135" i="3"/>
  <c r="AB135" i="3"/>
  <c r="AC135" i="3"/>
  <c r="AA136" i="3"/>
  <c r="AB136" i="3"/>
  <c r="AC136" i="3"/>
  <c r="AA137" i="3"/>
  <c r="AB137" i="3"/>
  <c r="AC137" i="3"/>
  <c r="AA143" i="3"/>
  <c r="AB143" i="3"/>
  <c r="AC143" i="3"/>
  <c r="AA144" i="3"/>
  <c r="AB144" i="3"/>
  <c r="AC144" i="3"/>
  <c r="AA145" i="3"/>
  <c r="AB145" i="3"/>
  <c r="AC145" i="3"/>
  <c r="AA146" i="3"/>
  <c r="AB146" i="3"/>
  <c r="AC146" i="3"/>
  <c r="AA147" i="3"/>
  <c r="AB147" i="3"/>
  <c r="AC147" i="3"/>
  <c r="AA148" i="3"/>
  <c r="AB148" i="3"/>
  <c r="AC148" i="3"/>
  <c r="AA149" i="3"/>
  <c r="AB149" i="3"/>
  <c r="AC149" i="3"/>
  <c r="AA150" i="3"/>
  <c r="AB150" i="3"/>
  <c r="AC150" i="3"/>
  <c r="Z13" i="3"/>
  <c r="Z14" i="3"/>
  <c r="Z15" i="3"/>
  <c r="Z16" i="3"/>
  <c r="Z17" i="3"/>
  <c r="Z18" i="3"/>
  <c r="Z19" i="3"/>
  <c r="Z20" i="3"/>
  <c r="Z21" i="3"/>
  <c r="Z22" i="3"/>
  <c r="Z23" i="3"/>
  <c r="Z24" i="3"/>
  <c r="Z25" i="3"/>
  <c r="Z26" i="3"/>
  <c r="Z27" i="3"/>
  <c r="Z28" i="3"/>
  <c r="Z29" i="3"/>
  <c r="Z30" i="3"/>
  <c r="Z31" i="3"/>
  <c r="Z32" i="3"/>
  <c r="Z33" i="3"/>
  <c r="Z34" i="3"/>
  <c r="Z35" i="3"/>
  <c r="Z36" i="3"/>
  <c r="Z37" i="3"/>
  <c r="Z42" i="3"/>
  <c r="Z43" i="3"/>
  <c r="Z44" i="3"/>
  <c r="Z45" i="3"/>
  <c r="Z46" i="3"/>
  <c r="Z47" i="3"/>
  <c r="Z48" i="3"/>
  <c r="Z53" i="3"/>
  <c r="Z54" i="3"/>
  <c r="Z55" i="3"/>
  <c r="Z56" i="3"/>
  <c r="Z57" i="3"/>
  <c r="Z58" i="3"/>
  <c r="Z59" i="3"/>
  <c r="Z60" i="3"/>
  <c r="Z61" i="3"/>
  <c r="Z62" i="3"/>
  <c r="Z63" i="3"/>
  <c r="Z64" i="3"/>
  <c r="Z65" i="3"/>
  <c r="Z66" i="3"/>
  <c r="Z67" i="3"/>
  <c r="Z68" i="3"/>
  <c r="Z69" i="3"/>
  <c r="Z74" i="3"/>
  <c r="Z75" i="3"/>
  <c r="Z76" i="3"/>
  <c r="Z77" i="3"/>
  <c r="Z78" i="3"/>
  <c r="Z79" i="3"/>
  <c r="Z80" i="3"/>
  <c r="Z81" i="3"/>
  <c r="Z82" i="3"/>
  <c r="Z83" i="3"/>
  <c r="Z84" i="3"/>
  <c r="Z85" i="3"/>
  <c r="Z86" i="3"/>
  <c r="Z87" i="3"/>
  <c r="Z88" i="3"/>
  <c r="Z89" i="3"/>
  <c r="Z90" i="3"/>
  <c r="Z95" i="3"/>
  <c r="Z96" i="3"/>
  <c r="Z97" i="3"/>
  <c r="Z98" i="3"/>
  <c r="Z99" i="3"/>
  <c r="Z100" i="3"/>
  <c r="Z101" i="3"/>
  <c r="Z102" i="3"/>
  <c r="Z103" i="3"/>
  <c r="Z104" i="3"/>
  <c r="Z105" i="3"/>
  <c r="Z106" i="3"/>
  <c r="Z107" i="3"/>
  <c r="Z112" i="3"/>
  <c r="Z113" i="3"/>
  <c r="Z117" i="3"/>
  <c r="Z118" i="3"/>
  <c r="Z119" i="3"/>
  <c r="Z120" i="3"/>
  <c r="Z121" i="3"/>
  <c r="Z122" i="3"/>
  <c r="Z123" i="3"/>
  <c r="Z124" i="3"/>
  <c r="Z130" i="3"/>
  <c r="Z131" i="3"/>
  <c r="Z132" i="3"/>
  <c r="Z133" i="3"/>
  <c r="Z134" i="3"/>
  <c r="Z135" i="3"/>
  <c r="Z136" i="3"/>
  <c r="Z137" i="3"/>
  <c r="Z143" i="3"/>
  <c r="Z144" i="3"/>
  <c r="Z145" i="3"/>
  <c r="Z146" i="3"/>
  <c r="Z147" i="3"/>
  <c r="Z148" i="3"/>
  <c r="Z149" i="3"/>
  <c r="Z12" i="3"/>
  <c r="Y12" i="3"/>
  <c r="Y13" i="3"/>
  <c r="Y14" i="3"/>
  <c r="Y15" i="3"/>
  <c r="Y16" i="3"/>
  <c r="Y17" i="3"/>
  <c r="Y18" i="3"/>
  <c r="Y19" i="3"/>
  <c r="Y20" i="3"/>
  <c r="Y21" i="3"/>
  <c r="Y22" i="3"/>
  <c r="Y23" i="3"/>
  <c r="Y24" i="3"/>
  <c r="Y25" i="3"/>
  <c r="Y26" i="3"/>
  <c r="Y27" i="3"/>
  <c r="Y28" i="3"/>
  <c r="Y29" i="3"/>
  <c r="Y30" i="3"/>
  <c r="Y31" i="3"/>
  <c r="Y32" i="3"/>
  <c r="Y33" i="3"/>
  <c r="Y34" i="3"/>
  <c r="Y35" i="3"/>
  <c r="Y36" i="3"/>
  <c r="Y37" i="3"/>
  <c r="Y42" i="3"/>
  <c r="Y43" i="3"/>
  <c r="Y44" i="3"/>
  <c r="Y45" i="3"/>
  <c r="Y46" i="3"/>
  <c r="Y47" i="3"/>
  <c r="Y48" i="3"/>
  <c r="Y53" i="3"/>
  <c r="Y54" i="3"/>
  <c r="Y55" i="3"/>
  <c r="Y56" i="3"/>
  <c r="Y57" i="3"/>
  <c r="Y58" i="3"/>
  <c r="Y59" i="3"/>
  <c r="Y60" i="3"/>
  <c r="Y61" i="3"/>
  <c r="Y62" i="3"/>
  <c r="Y63" i="3"/>
  <c r="Y64" i="3"/>
  <c r="Y65" i="3"/>
  <c r="Y66" i="3"/>
  <c r="Y67" i="3"/>
  <c r="Y68" i="3"/>
  <c r="Y69" i="3"/>
  <c r="Y74" i="3"/>
  <c r="Y75" i="3"/>
  <c r="Y76" i="3"/>
  <c r="Y77" i="3"/>
  <c r="Y78" i="3"/>
  <c r="Y79" i="3"/>
  <c r="Y80" i="3"/>
  <c r="Y81" i="3"/>
  <c r="Y82" i="3"/>
  <c r="Y83" i="3"/>
  <c r="Y84" i="3"/>
  <c r="Y85" i="3"/>
  <c r="Y86" i="3"/>
  <c r="Y87" i="3"/>
  <c r="Y88" i="3"/>
  <c r="Y89" i="3"/>
  <c r="Y90" i="3"/>
  <c r="Y95" i="3"/>
  <c r="Y96" i="3"/>
  <c r="Y97" i="3"/>
  <c r="Y98" i="3"/>
  <c r="Y99" i="3"/>
  <c r="Y100" i="3"/>
  <c r="Y101" i="3"/>
  <c r="Y102" i="3"/>
  <c r="Y103" i="3"/>
  <c r="Y104" i="3"/>
  <c r="Y105" i="3"/>
  <c r="Y106" i="3"/>
  <c r="Y107" i="3"/>
  <c r="X13" i="3"/>
  <c r="X14" i="3"/>
  <c r="X15" i="3"/>
  <c r="X16" i="3"/>
  <c r="X17" i="3"/>
  <c r="X18" i="3"/>
  <c r="X19" i="3"/>
  <c r="X20" i="3"/>
  <c r="X21" i="3"/>
  <c r="Y118" i="3" s="1"/>
  <c r="X22" i="3"/>
  <c r="X23" i="3"/>
  <c r="X24" i="3"/>
  <c r="X25" i="3"/>
  <c r="X26" i="3"/>
  <c r="X27" i="3"/>
  <c r="X28" i="3"/>
  <c r="X29" i="3"/>
  <c r="Y144" i="3" s="1"/>
  <c r="X30" i="3"/>
  <c r="X31" i="3"/>
  <c r="Y131" i="3" s="1"/>
  <c r="X32" i="3"/>
  <c r="X33" i="3"/>
  <c r="X34" i="3"/>
  <c r="X35" i="3"/>
  <c r="X36" i="3"/>
  <c r="X37" i="3"/>
  <c r="X42" i="3"/>
  <c r="X43" i="3"/>
  <c r="Y132" i="3" s="1"/>
  <c r="X44" i="3"/>
  <c r="Y145" i="3" s="1"/>
  <c r="X45" i="3"/>
  <c r="Y119" i="3" s="1"/>
  <c r="X46" i="3"/>
  <c r="X47" i="3"/>
  <c r="X48" i="3"/>
  <c r="X53" i="3"/>
  <c r="X54" i="3"/>
  <c r="X55" i="3"/>
  <c r="X56" i="3"/>
  <c r="X57" i="3"/>
  <c r="X58" i="3"/>
  <c r="X59" i="3"/>
  <c r="X60" i="3"/>
  <c r="Y120" i="3" s="1"/>
  <c r="X61" i="3"/>
  <c r="X62" i="3"/>
  <c r="Y133" i="3" s="1"/>
  <c r="X63" i="3"/>
  <c r="X64" i="3"/>
  <c r="Y146" i="3" s="1"/>
  <c r="X65" i="3"/>
  <c r="X66" i="3"/>
  <c r="X67" i="3"/>
  <c r="X68" i="3"/>
  <c r="X69" i="3"/>
  <c r="X74" i="3"/>
  <c r="X75" i="3"/>
  <c r="X76" i="3"/>
  <c r="X77" i="3"/>
  <c r="X78" i="3"/>
  <c r="X79" i="3"/>
  <c r="X80" i="3"/>
  <c r="X81" i="3"/>
  <c r="Y121" i="3" s="1"/>
  <c r="X82" i="3"/>
  <c r="X83" i="3"/>
  <c r="Y134" i="3" s="1"/>
  <c r="X84" i="3"/>
  <c r="X85" i="3"/>
  <c r="Y147" i="3" s="1"/>
  <c r="X86" i="3"/>
  <c r="X87" i="3"/>
  <c r="X88" i="3"/>
  <c r="X89" i="3"/>
  <c r="X90" i="3"/>
  <c r="X95" i="3"/>
  <c r="X96" i="3"/>
  <c r="Y148" i="3" s="1"/>
  <c r="X97" i="3"/>
  <c r="X98" i="3"/>
  <c r="X99" i="3"/>
  <c r="X100" i="3"/>
  <c r="X101" i="3"/>
  <c r="Y122" i="3" s="1"/>
  <c r="X102" i="3"/>
  <c r="X103" i="3"/>
  <c r="X104" i="3"/>
  <c r="X105" i="3"/>
  <c r="X106" i="3"/>
  <c r="X107" i="3"/>
  <c r="X112" i="3"/>
  <c r="X113" i="3"/>
  <c r="X117" i="3"/>
  <c r="X118" i="3"/>
  <c r="X119" i="3"/>
  <c r="X120" i="3"/>
  <c r="X121" i="3"/>
  <c r="X122" i="3"/>
  <c r="X123" i="3"/>
  <c r="X124" i="3"/>
  <c r="X130" i="3"/>
  <c r="X131" i="3"/>
  <c r="X132" i="3"/>
  <c r="X133" i="3"/>
  <c r="X134" i="3"/>
  <c r="X135" i="3"/>
  <c r="X136" i="3"/>
  <c r="X137" i="3"/>
  <c r="X143" i="3"/>
  <c r="X144" i="3"/>
  <c r="X145" i="3"/>
  <c r="X146" i="3"/>
  <c r="X147" i="3"/>
  <c r="X148" i="3"/>
  <c r="X149" i="3"/>
  <c r="X150" i="3"/>
  <c r="X12" i="3"/>
  <c r="AY2" i="8"/>
  <c r="AF2" i="8"/>
  <c r="I10" i="3"/>
  <c r="I11" i="3"/>
  <c r="J11" i="3"/>
  <c r="K11" i="3"/>
  <c r="L11" i="3"/>
  <c r="M11" i="3"/>
  <c r="N11" i="3"/>
  <c r="O11" i="3"/>
  <c r="P11" i="3"/>
  <c r="Q11" i="3"/>
  <c r="R11" i="3"/>
  <c r="S11" i="3"/>
  <c r="T11" i="3"/>
  <c r="U11" i="3"/>
  <c r="V11" i="3"/>
  <c r="G12" i="3"/>
  <c r="H12" i="3"/>
  <c r="I12" i="3"/>
  <c r="J12" i="3"/>
  <c r="K12" i="3"/>
  <c r="L12" i="3"/>
  <c r="M12" i="3"/>
  <c r="N12" i="3"/>
  <c r="O12" i="3"/>
  <c r="P12" i="3"/>
  <c r="Q12" i="3"/>
  <c r="R12" i="3"/>
  <c r="S12" i="3"/>
  <c r="T12" i="3"/>
  <c r="U12" i="3"/>
  <c r="V12" i="3"/>
  <c r="G13" i="3"/>
  <c r="G14" i="3"/>
  <c r="G15" i="3"/>
  <c r="G16" i="3"/>
  <c r="G17" i="3"/>
  <c r="G18" i="3"/>
  <c r="G19" i="3"/>
  <c r="G20" i="3"/>
  <c r="G21" i="3"/>
  <c r="G22" i="3"/>
  <c r="G23" i="3"/>
  <c r="G24" i="3"/>
  <c r="G25" i="3"/>
  <c r="G26" i="3"/>
  <c r="G27" i="3"/>
  <c r="G28" i="3"/>
  <c r="G29" i="3"/>
  <c r="G30" i="3"/>
  <c r="G31" i="3"/>
  <c r="G32" i="3"/>
  <c r="G33" i="3"/>
  <c r="G34" i="3"/>
  <c r="G35" i="3"/>
  <c r="G36" i="3"/>
  <c r="G37" i="3"/>
  <c r="I40" i="3"/>
  <c r="I41" i="3"/>
  <c r="J41" i="3"/>
  <c r="K41" i="3"/>
  <c r="L41" i="3"/>
  <c r="M41" i="3"/>
  <c r="N41" i="3"/>
  <c r="O41" i="3"/>
  <c r="P41" i="3"/>
  <c r="Q41" i="3"/>
  <c r="R41" i="3"/>
  <c r="S41" i="3"/>
  <c r="T41" i="3"/>
  <c r="U41" i="3"/>
  <c r="V41" i="3"/>
  <c r="G42" i="3"/>
  <c r="H42" i="3"/>
  <c r="I42" i="3"/>
  <c r="J42" i="3"/>
  <c r="K42" i="3"/>
  <c r="L42" i="3"/>
  <c r="M42" i="3"/>
  <c r="N42" i="3"/>
  <c r="O42" i="3"/>
  <c r="P42" i="3"/>
  <c r="Q42" i="3"/>
  <c r="R42" i="3"/>
  <c r="S42" i="3"/>
  <c r="T42" i="3"/>
  <c r="U42" i="3"/>
  <c r="V42" i="3"/>
  <c r="G43" i="3"/>
  <c r="G44" i="3"/>
  <c r="G45" i="3"/>
  <c r="G46" i="3"/>
  <c r="G47" i="3"/>
  <c r="G48" i="3"/>
  <c r="I51" i="3"/>
  <c r="I52" i="3"/>
  <c r="J52" i="3"/>
  <c r="K52" i="3"/>
  <c r="L52" i="3"/>
  <c r="M52" i="3"/>
  <c r="N52" i="3"/>
  <c r="O52" i="3"/>
  <c r="P52" i="3"/>
  <c r="Q52" i="3"/>
  <c r="R52" i="3"/>
  <c r="S52" i="3"/>
  <c r="T52" i="3"/>
  <c r="U52" i="3"/>
  <c r="V52" i="3"/>
  <c r="G53" i="3"/>
  <c r="H53" i="3"/>
  <c r="I53" i="3"/>
  <c r="J53" i="3"/>
  <c r="K53" i="3"/>
  <c r="L53" i="3"/>
  <c r="M53" i="3"/>
  <c r="N53" i="3"/>
  <c r="O53" i="3"/>
  <c r="P53" i="3"/>
  <c r="Q53" i="3"/>
  <c r="R53" i="3"/>
  <c r="S53" i="3"/>
  <c r="T53" i="3"/>
  <c r="U53" i="3"/>
  <c r="V53" i="3"/>
  <c r="G54" i="3"/>
  <c r="G55" i="3"/>
  <c r="G56" i="3"/>
  <c r="G57" i="3"/>
  <c r="G58" i="3"/>
  <c r="G59" i="3"/>
  <c r="G60" i="3"/>
  <c r="G61" i="3"/>
  <c r="G62" i="3"/>
  <c r="G63" i="3"/>
  <c r="G64" i="3"/>
  <c r="G65" i="3"/>
  <c r="G66" i="3"/>
  <c r="G67" i="3"/>
  <c r="G68" i="3"/>
  <c r="G69" i="3"/>
  <c r="I72" i="3"/>
  <c r="I73" i="3"/>
  <c r="J73" i="3"/>
  <c r="K73" i="3"/>
  <c r="L73" i="3"/>
  <c r="M73" i="3"/>
  <c r="N73" i="3"/>
  <c r="O73" i="3"/>
  <c r="P73" i="3"/>
  <c r="Q73" i="3"/>
  <c r="R73" i="3"/>
  <c r="S73" i="3"/>
  <c r="T73" i="3"/>
  <c r="U73" i="3"/>
  <c r="V73" i="3"/>
  <c r="G74" i="3"/>
  <c r="H74" i="3"/>
  <c r="I74" i="3"/>
  <c r="J74" i="3"/>
  <c r="K74" i="3"/>
  <c r="L74" i="3"/>
  <c r="M74" i="3"/>
  <c r="N74" i="3"/>
  <c r="O74" i="3"/>
  <c r="P74" i="3"/>
  <c r="Q74" i="3"/>
  <c r="R74" i="3"/>
  <c r="S74" i="3"/>
  <c r="T74" i="3"/>
  <c r="U74" i="3"/>
  <c r="V74" i="3"/>
  <c r="G75" i="3"/>
  <c r="G76" i="3"/>
  <c r="G77" i="3"/>
  <c r="G78" i="3"/>
  <c r="G79" i="3"/>
  <c r="G80" i="3"/>
  <c r="G81" i="3"/>
  <c r="G82" i="3"/>
  <c r="G83" i="3"/>
  <c r="G84" i="3"/>
  <c r="G85" i="3"/>
  <c r="G86" i="3"/>
  <c r="G87" i="3"/>
  <c r="G88" i="3"/>
  <c r="G89" i="3"/>
  <c r="G90" i="3"/>
  <c r="I93" i="3"/>
  <c r="I94" i="3"/>
  <c r="J94" i="3"/>
  <c r="K94" i="3"/>
  <c r="L94" i="3"/>
  <c r="M94" i="3"/>
  <c r="N94" i="3"/>
  <c r="O94" i="3"/>
  <c r="P94" i="3"/>
  <c r="Q94" i="3"/>
  <c r="R94" i="3"/>
  <c r="S94" i="3"/>
  <c r="T94" i="3"/>
  <c r="U94" i="3"/>
  <c r="V94" i="3"/>
  <c r="G95" i="3"/>
  <c r="H95" i="3"/>
  <c r="I95" i="3"/>
  <c r="J95" i="3"/>
  <c r="K95" i="3"/>
  <c r="L95" i="3"/>
  <c r="M95" i="3"/>
  <c r="N95" i="3"/>
  <c r="O95" i="3"/>
  <c r="P95" i="3"/>
  <c r="Q95" i="3"/>
  <c r="R95" i="3"/>
  <c r="S95" i="3"/>
  <c r="T95" i="3"/>
  <c r="U95" i="3"/>
  <c r="V95" i="3"/>
  <c r="G96" i="3"/>
  <c r="G97" i="3"/>
  <c r="G98" i="3"/>
  <c r="G99" i="3"/>
  <c r="G100" i="3"/>
  <c r="G101" i="3"/>
  <c r="G102" i="3"/>
  <c r="G103" i="3"/>
  <c r="G104" i="3"/>
  <c r="G105" i="3"/>
  <c r="G106" i="3"/>
  <c r="G107" i="3"/>
  <c r="I110" i="3"/>
  <c r="I111" i="3"/>
  <c r="J111" i="3"/>
  <c r="K111" i="3"/>
  <c r="L111" i="3"/>
  <c r="M111" i="3"/>
  <c r="N111" i="3"/>
  <c r="O111" i="3"/>
  <c r="P111" i="3"/>
  <c r="Q111" i="3"/>
  <c r="R111" i="3"/>
  <c r="S111" i="3"/>
  <c r="T111" i="3"/>
  <c r="U111" i="3"/>
  <c r="V111" i="3"/>
  <c r="G112" i="3"/>
  <c r="H112" i="3"/>
  <c r="I112" i="3"/>
  <c r="J112" i="3"/>
  <c r="K112" i="3"/>
  <c r="L112" i="3"/>
  <c r="M112" i="3"/>
  <c r="N112" i="3"/>
  <c r="O112" i="3"/>
  <c r="P112" i="3"/>
  <c r="Q112" i="3"/>
  <c r="R112" i="3"/>
  <c r="S112" i="3"/>
  <c r="T112" i="3"/>
  <c r="U112" i="3"/>
  <c r="V112" i="3"/>
  <c r="G113" i="3"/>
  <c r="I116" i="3"/>
  <c r="G117" i="3"/>
  <c r="H117" i="3"/>
  <c r="I117" i="3"/>
  <c r="J117" i="3"/>
  <c r="K117" i="3"/>
  <c r="L117" i="3"/>
  <c r="M117" i="3"/>
  <c r="N117" i="3"/>
  <c r="O117" i="3"/>
  <c r="P117" i="3"/>
  <c r="Q117" i="3"/>
  <c r="R117" i="3"/>
  <c r="S117" i="3"/>
  <c r="T117" i="3"/>
  <c r="U117" i="3"/>
  <c r="V117" i="3"/>
  <c r="G118" i="3"/>
  <c r="G119" i="3"/>
  <c r="G120" i="3"/>
  <c r="G121" i="3"/>
  <c r="G122" i="3"/>
  <c r="G123" i="3"/>
  <c r="G124" i="3"/>
  <c r="I129" i="3"/>
  <c r="G130" i="3"/>
  <c r="H130" i="3"/>
  <c r="I130" i="3"/>
  <c r="J130" i="3"/>
  <c r="K130" i="3"/>
  <c r="L130" i="3"/>
  <c r="M130" i="3"/>
  <c r="N130" i="3"/>
  <c r="O130" i="3"/>
  <c r="P130" i="3"/>
  <c r="Q130" i="3"/>
  <c r="R130" i="3"/>
  <c r="S130" i="3"/>
  <c r="T130" i="3"/>
  <c r="U130" i="3"/>
  <c r="V130" i="3"/>
  <c r="G131" i="3"/>
  <c r="G132" i="3"/>
  <c r="G133" i="3"/>
  <c r="G134" i="3"/>
  <c r="G135" i="3"/>
  <c r="G136" i="3"/>
  <c r="G137" i="3"/>
  <c r="I142" i="3"/>
  <c r="G143" i="3"/>
  <c r="H143" i="3"/>
  <c r="I143" i="3"/>
  <c r="J143" i="3"/>
  <c r="K143" i="3"/>
  <c r="L143" i="3"/>
  <c r="M143" i="3"/>
  <c r="N143" i="3"/>
  <c r="O143" i="3"/>
  <c r="P143" i="3"/>
  <c r="Q143" i="3"/>
  <c r="R143" i="3"/>
  <c r="S143" i="3"/>
  <c r="T143" i="3"/>
  <c r="U143" i="3"/>
  <c r="V143" i="3"/>
  <c r="G144" i="3"/>
  <c r="G145" i="3"/>
  <c r="G146" i="3"/>
  <c r="G147" i="3"/>
  <c r="G148" i="3"/>
  <c r="G149" i="3"/>
  <c r="G150" i="3"/>
  <c r="F12" i="3"/>
  <c r="F13" i="3"/>
  <c r="F14" i="3"/>
  <c r="F15" i="3"/>
  <c r="F16" i="3"/>
  <c r="F17" i="3"/>
  <c r="F18" i="3"/>
  <c r="F19" i="3"/>
  <c r="F20" i="3"/>
  <c r="F21" i="3"/>
  <c r="F22" i="3"/>
  <c r="F23" i="3"/>
  <c r="F24" i="3"/>
  <c r="F25" i="3"/>
  <c r="F26" i="3"/>
  <c r="F27" i="3"/>
  <c r="F28" i="3"/>
  <c r="F29" i="3"/>
  <c r="F30" i="3"/>
  <c r="F31" i="3"/>
  <c r="F32" i="3"/>
  <c r="F33" i="3"/>
  <c r="F34" i="3"/>
  <c r="F35" i="3"/>
  <c r="F36" i="3"/>
  <c r="F37" i="3"/>
  <c r="F42" i="3"/>
  <c r="F43" i="3"/>
  <c r="F44" i="3"/>
  <c r="F45" i="3"/>
  <c r="F46" i="3"/>
  <c r="F47" i="3"/>
  <c r="F48" i="3"/>
  <c r="F53" i="3"/>
  <c r="F54" i="3"/>
  <c r="F55" i="3"/>
  <c r="F56" i="3"/>
  <c r="F57" i="3"/>
  <c r="F58" i="3"/>
  <c r="F59" i="3"/>
  <c r="F60" i="3"/>
  <c r="F61" i="3"/>
  <c r="F62" i="3"/>
  <c r="F63" i="3"/>
  <c r="F64" i="3"/>
  <c r="F65" i="3"/>
  <c r="F66" i="3"/>
  <c r="F67" i="3"/>
  <c r="F68" i="3"/>
  <c r="F69" i="3"/>
  <c r="F74" i="3"/>
  <c r="F75" i="3"/>
  <c r="F76" i="3"/>
  <c r="F77" i="3"/>
  <c r="F78" i="3"/>
  <c r="F79" i="3"/>
  <c r="F80" i="3"/>
  <c r="F81" i="3"/>
  <c r="F82" i="3"/>
  <c r="F83" i="3"/>
  <c r="F84" i="3"/>
  <c r="F85" i="3"/>
  <c r="F86" i="3"/>
  <c r="F87" i="3"/>
  <c r="F88" i="3"/>
  <c r="F89" i="3"/>
  <c r="F90" i="3"/>
  <c r="F95" i="3"/>
  <c r="F96" i="3"/>
  <c r="F97" i="3"/>
  <c r="F98" i="3"/>
  <c r="F99" i="3"/>
  <c r="F100" i="3"/>
  <c r="F101" i="3"/>
  <c r="F102" i="3"/>
  <c r="F103" i="3"/>
  <c r="F104" i="3"/>
  <c r="F105" i="3"/>
  <c r="F106" i="3"/>
  <c r="F107" i="3"/>
  <c r="F112" i="3"/>
  <c r="F113" i="3"/>
  <c r="F117" i="3"/>
  <c r="F118" i="3"/>
  <c r="F119" i="3"/>
  <c r="F120" i="3"/>
  <c r="F121" i="3"/>
  <c r="F122" i="3"/>
  <c r="F123" i="3"/>
  <c r="F124" i="3"/>
  <c r="F130" i="3"/>
  <c r="F131" i="3"/>
  <c r="F132" i="3"/>
  <c r="F133" i="3"/>
  <c r="F134" i="3"/>
  <c r="F135" i="3"/>
  <c r="F136" i="3"/>
  <c r="F137" i="3"/>
  <c r="F143" i="3"/>
  <c r="F144" i="3"/>
  <c r="F145" i="3"/>
  <c r="F146" i="3"/>
  <c r="F147" i="3"/>
  <c r="F148" i="3"/>
  <c r="F149" i="3"/>
  <c r="F150" i="3"/>
  <c r="D12" i="3"/>
  <c r="E12" i="3"/>
  <c r="D13" i="3"/>
  <c r="E13" i="3"/>
  <c r="D14" i="3"/>
  <c r="E14" i="3"/>
  <c r="D15" i="3"/>
  <c r="E15" i="3"/>
  <c r="D16" i="3"/>
  <c r="E16" i="3"/>
  <c r="D17" i="3"/>
  <c r="E17" i="3"/>
  <c r="D18" i="3"/>
  <c r="E18" i="3"/>
  <c r="D19" i="3"/>
  <c r="E19" i="3"/>
  <c r="D20" i="3"/>
  <c r="E20" i="3"/>
  <c r="D21" i="3"/>
  <c r="E21" i="3"/>
  <c r="D22" i="3"/>
  <c r="E22" i="3"/>
  <c r="D23" i="3"/>
  <c r="E23" i="3"/>
  <c r="D24" i="3"/>
  <c r="E24" i="3"/>
  <c r="D25" i="3"/>
  <c r="E25" i="3"/>
  <c r="D26" i="3"/>
  <c r="E26" i="3"/>
  <c r="D27" i="3"/>
  <c r="E27" i="3"/>
  <c r="D28" i="3"/>
  <c r="E28" i="3"/>
  <c r="D29" i="3"/>
  <c r="E29" i="3"/>
  <c r="D30" i="3"/>
  <c r="E30" i="3"/>
  <c r="D31" i="3"/>
  <c r="E31" i="3"/>
  <c r="D32" i="3"/>
  <c r="E32" i="3"/>
  <c r="D33" i="3"/>
  <c r="E33" i="3"/>
  <c r="D34" i="3"/>
  <c r="E34" i="3"/>
  <c r="D35" i="3"/>
  <c r="E35" i="3"/>
  <c r="D36" i="3"/>
  <c r="E36" i="3"/>
  <c r="D37" i="3"/>
  <c r="E37" i="3"/>
  <c r="D42" i="3"/>
  <c r="E42" i="3"/>
  <c r="D43" i="3"/>
  <c r="E43" i="3"/>
  <c r="D44" i="3"/>
  <c r="E44" i="3"/>
  <c r="D45" i="3"/>
  <c r="E45" i="3"/>
  <c r="D46" i="3"/>
  <c r="E46" i="3"/>
  <c r="D47" i="3"/>
  <c r="E47" i="3"/>
  <c r="D48" i="3"/>
  <c r="E48" i="3"/>
  <c r="D53" i="3"/>
  <c r="E53" i="3"/>
  <c r="D54" i="3"/>
  <c r="E54" i="3"/>
  <c r="D55" i="3"/>
  <c r="E55" i="3"/>
  <c r="D56" i="3"/>
  <c r="E56" i="3"/>
  <c r="D57" i="3"/>
  <c r="E57" i="3"/>
  <c r="D58" i="3"/>
  <c r="E58" i="3"/>
  <c r="D59" i="3"/>
  <c r="E59" i="3"/>
  <c r="D60" i="3"/>
  <c r="E60" i="3"/>
  <c r="D61" i="3"/>
  <c r="E61" i="3"/>
  <c r="D62" i="3"/>
  <c r="E62" i="3"/>
  <c r="D63" i="3"/>
  <c r="E63" i="3"/>
  <c r="D64" i="3"/>
  <c r="E64" i="3"/>
  <c r="D65" i="3"/>
  <c r="E65" i="3"/>
  <c r="D66" i="3"/>
  <c r="E66" i="3"/>
  <c r="D67" i="3"/>
  <c r="E67" i="3"/>
  <c r="D68" i="3"/>
  <c r="E68" i="3"/>
  <c r="D69" i="3"/>
  <c r="E69" i="3"/>
  <c r="D74" i="3"/>
  <c r="E74" i="3"/>
  <c r="D75" i="3"/>
  <c r="E75" i="3"/>
  <c r="D76" i="3"/>
  <c r="E76" i="3"/>
  <c r="D77" i="3"/>
  <c r="E77" i="3"/>
  <c r="D78" i="3"/>
  <c r="E78" i="3"/>
  <c r="D79" i="3"/>
  <c r="E79" i="3"/>
  <c r="D80" i="3"/>
  <c r="E80" i="3"/>
  <c r="D81" i="3"/>
  <c r="E81" i="3"/>
  <c r="D82" i="3"/>
  <c r="E82" i="3"/>
  <c r="D83" i="3"/>
  <c r="E83" i="3"/>
  <c r="D84" i="3"/>
  <c r="E84" i="3"/>
  <c r="D85" i="3"/>
  <c r="E85" i="3"/>
  <c r="D86" i="3"/>
  <c r="E86" i="3"/>
  <c r="D87" i="3"/>
  <c r="E87" i="3"/>
  <c r="D88" i="3"/>
  <c r="E88" i="3"/>
  <c r="D89" i="3"/>
  <c r="E89" i="3"/>
  <c r="D90" i="3"/>
  <c r="E90" i="3"/>
  <c r="D95" i="3"/>
  <c r="E95" i="3"/>
  <c r="D96" i="3"/>
  <c r="E96" i="3"/>
  <c r="D97" i="3"/>
  <c r="E97" i="3"/>
  <c r="D98" i="3"/>
  <c r="E98" i="3"/>
  <c r="D99" i="3"/>
  <c r="E99" i="3"/>
  <c r="D100" i="3"/>
  <c r="E100" i="3"/>
  <c r="D101" i="3"/>
  <c r="E101" i="3"/>
  <c r="D102" i="3"/>
  <c r="E102" i="3"/>
  <c r="D103" i="3"/>
  <c r="E103" i="3"/>
  <c r="D104" i="3"/>
  <c r="E104" i="3"/>
  <c r="D105" i="3"/>
  <c r="E105" i="3"/>
  <c r="D106" i="3"/>
  <c r="E106" i="3"/>
  <c r="D107" i="3"/>
  <c r="E107" i="3"/>
  <c r="D112" i="3"/>
  <c r="E112" i="3"/>
  <c r="D113" i="3"/>
  <c r="E113" i="3"/>
  <c r="D117" i="3"/>
  <c r="E117" i="3"/>
  <c r="D118" i="3"/>
  <c r="E118" i="3"/>
  <c r="D119" i="3"/>
  <c r="E119" i="3"/>
  <c r="D120" i="3"/>
  <c r="E120" i="3"/>
  <c r="D121" i="3"/>
  <c r="E121" i="3"/>
  <c r="D122" i="3"/>
  <c r="E122" i="3"/>
  <c r="D123" i="3"/>
  <c r="E123" i="3"/>
  <c r="E124" i="3"/>
  <c r="D130" i="3"/>
  <c r="E130" i="3"/>
  <c r="D131" i="3"/>
  <c r="E131" i="3"/>
  <c r="D132" i="3"/>
  <c r="E132" i="3"/>
  <c r="D133" i="3"/>
  <c r="E133" i="3"/>
  <c r="D134" i="3"/>
  <c r="E134" i="3"/>
  <c r="D135" i="3"/>
  <c r="E135" i="3"/>
  <c r="D136" i="3"/>
  <c r="E136" i="3"/>
  <c r="E137" i="3"/>
  <c r="D143" i="3"/>
  <c r="E143" i="3"/>
  <c r="D144" i="3"/>
  <c r="E144" i="3"/>
  <c r="D145" i="3"/>
  <c r="E145" i="3"/>
  <c r="D146" i="3"/>
  <c r="E146" i="3"/>
  <c r="D147" i="3"/>
  <c r="E147" i="3"/>
  <c r="D148" i="3"/>
  <c r="E148" i="3"/>
  <c r="D149" i="3"/>
  <c r="E149" i="3"/>
  <c r="E150" i="3"/>
  <c r="C12" i="3"/>
  <c r="C13" i="3"/>
  <c r="C14" i="3"/>
  <c r="C15" i="3"/>
  <c r="C16" i="3"/>
  <c r="C17" i="3"/>
  <c r="C18" i="3"/>
  <c r="C19" i="3"/>
  <c r="C20" i="3"/>
  <c r="C21" i="3"/>
  <c r="C22" i="3"/>
  <c r="C23" i="3"/>
  <c r="C24" i="3"/>
  <c r="C25" i="3"/>
  <c r="C26" i="3"/>
  <c r="C27" i="3"/>
  <c r="C28" i="3"/>
  <c r="C29" i="3"/>
  <c r="C30" i="3"/>
  <c r="C31" i="3"/>
  <c r="C32" i="3"/>
  <c r="C33" i="3"/>
  <c r="C34" i="3"/>
  <c r="C35" i="3"/>
  <c r="C36" i="3"/>
  <c r="C37" i="3"/>
  <c r="C42" i="3"/>
  <c r="C43" i="3"/>
  <c r="C44" i="3"/>
  <c r="C45" i="3"/>
  <c r="C46" i="3"/>
  <c r="C47" i="3"/>
  <c r="C48" i="3"/>
  <c r="C53" i="3"/>
  <c r="C54" i="3"/>
  <c r="C55" i="3"/>
  <c r="C56" i="3"/>
  <c r="C57" i="3"/>
  <c r="C58" i="3"/>
  <c r="C59" i="3"/>
  <c r="C60" i="3"/>
  <c r="C61" i="3"/>
  <c r="C62" i="3"/>
  <c r="C63" i="3"/>
  <c r="C64" i="3"/>
  <c r="C65" i="3"/>
  <c r="C66" i="3"/>
  <c r="C67" i="3"/>
  <c r="C68" i="3"/>
  <c r="C69" i="3"/>
  <c r="C74" i="3"/>
  <c r="C75" i="3"/>
  <c r="C76" i="3"/>
  <c r="C77" i="3"/>
  <c r="C78" i="3"/>
  <c r="C79" i="3"/>
  <c r="C80" i="3"/>
  <c r="C81" i="3"/>
  <c r="C82" i="3"/>
  <c r="C83" i="3"/>
  <c r="C84" i="3"/>
  <c r="C85" i="3"/>
  <c r="C86" i="3"/>
  <c r="C87" i="3"/>
  <c r="C88" i="3"/>
  <c r="C89" i="3"/>
  <c r="C90" i="3"/>
  <c r="C95" i="3"/>
  <c r="C96" i="3"/>
  <c r="C97" i="3"/>
  <c r="C98" i="3"/>
  <c r="C99" i="3"/>
  <c r="C100" i="3"/>
  <c r="C101" i="3"/>
  <c r="C102" i="3"/>
  <c r="C103" i="3"/>
  <c r="C104" i="3"/>
  <c r="C105" i="3"/>
  <c r="C106" i="3"/>
  <c r="C107" i="3"/>
  <c r="C112" i="3"/>
  <c r="C113" i="3"/>
  <c r="C117" i="3"/>
  <c r="C118" i="3"/>
  <c r="C119" i="3"/>
  <c r="C120" i="3"/>
  <c r="C121" i="3"/>
  <c r="C122" i="3"/>
  <c r="C123" i="3"/>
  <c r="C130" i="3"/>
  <c r="C131" i="3"/>
  <c r="C132" i="3"/>
  <c r="C133" i="3"/>
  <c r="C134" i="3"/>
  <c r="C135" i="3"/>
  <c r="C136" i="3"/>
  <c r="C143" i="3"/>
  <c r="C144" i="3"/>
  <c r="C145" i="3"/>
  <c r="C146" i="3"/>
  <c r="C147" i="3"/>
  <c r="C148" i="3"/>
  <c r="C149" i="3"/>
  <c r="B12" i="3"/>
  <c r="B13" i="3"/>
  <c r="B14" i="3"/>
  <c r="B15" i="3"/>
  <c r="B16" i="3"/>
  <c r="B17" i="3"/>
  <c r="B18" i="3"/>
  <c r="B19" i="3"/>
  <c r="B20" i="3"/>
  <c r="B21" i="3"/>
  <c r="B22" i="3"/>
  <c r="B23" i="3"/>
  <c r="B24" i="3"/>
  <c r="B25" i="3"/>
  <c r="B26" i="3"/>
  <c r="B27" i="3"/>
  <c r="B28" i="3"/>
  <c r="B29" i="3"/>
  <c r="B30" i="3"/>
  <c r="B31" i="3"/>
  <c r="B32" i="3"/>
  <c r="B33" i="3"/>
  <c r="B34" i="3"/>
  <c r="B35" i="3"/>
  <c r="B36" i="3"/>
  <c r="B37" i="3"/>
  <c r="B42" i="3"/>
  <c r="B43" i="3"/>
  <c r="B44" i="3"/>
  <c r="B45" i="3"/>
  <c r="B46" i="3"/>
  <c r="B47" i="3"/>
  <c r="B48" i="3"/>
  <c r="B53" i="3"/>
  <c r="B54" i="3"/>
  <c r="B55" i="3"/>
  <c r="B56" i="3"/>
  <c r="B57" i="3"/>
  <c r="B58" i="3"/>
  <c r="B59" i="3"/>
  <c r="B60" i="3"/>
  <c r="B61" i="3"/>
  <c r="B62" i="3"/>
  <c r="B63" i="3"/>
  <c r="B64" i="3"/>
  <c r="B65" i="3"/>
  <c r="B66" i="3"/>
  <c r="B67" i="3"/>
  <c r="B68" i="3"/>
  <c r="B69" i="3"/>
  <c r="B74" i="3"/>
  <c r="B75" i="3"/>
  <c r="B76" i="3"/>
  <c r="B77" i="3"/>
  <c r="B78" i="3"/>
  <c r="B79" i="3"/>
  <c r="B80" i="3"/>
  <c r="B81" i="3"/>
  <c r="B82" i="3"/>
  <c r="B83" i="3"/>
  <c r="B84" i="3"/>
  <c r="B85" i="3"/>
  <c r="B86" i="3"/>
  <c r="B87" i="3"/>
  <c r="B88" i="3"/>
  <c r="B89" i="3"/>
  <c r="B90" i="3"/>
  <c r="B95" i="3"/>
  <c r="B96" i="3"/>
  <c r="B97" i="3"/>
  <c r="B98" i="3"/>
  <c r="B99" i="3"/>
  <c r="B100" i="3"/>
  <c r="B101" i="3"/>
  <c r="B102" i="3"/>
  <c r="B103" i="3"/>
  <c r="B104" i="3"/>
  <c r="B105" i="3"/>
  <c r="B106" i="3"/>
  <c r="B107" i="3"/>
  <c r="A12" i="3"/>
  <c r="A13" i="3"/>
  <c r="A14" i="3"/>
  <c r="A15" i="3"/>
  <c r="A16" i="3"/>
  <c r="A17" i="3"/>
  <c r="A18" i="3"/>
  <c r="A19" i="3"/>
  <c r="A20" i="3"/>
  <c r="A21" i="3"/>
  <c r="B118" i="3" s="1"/>
  <c r="A22" i="3"/>
  <c r="A23" i="3"/>
  <c r="A24" i="3"/>
  <c r="A25" i="3"/>
  <c r="A26" i="3"/>
  <c r="A27" i="3"/>
  <c r="A28" i="3"/>
  <c r="A29" i="3"/>
  <c r="B144" i="3" s="1"/>
  <c r="A30" i="3"/>
  <c r="A31" i="3"/>
  <c r="B131" i="3" s="1"/>
  <c r="A32" i="3"/>
  <c r="A33" i="3"/>
  <c r="A34" i="3"/>
  <c r="A35" i="3"/>
  <c r="A36" i="3"/>
  <c r="A37" i="3"/>
  <c r="A42" i="3"/>
  <c r="A43" i="3"/>
  <c r="B132" i="3" s="1"/>
  <c r="A44" i="3"/>
  <c r="B145" i="3" s="1"/>
  <c r="A45" i="3"/>
  <c r="B119" i="3" s="1"/>
  <c r="A46" i="3"/>
  <c r="A47" i="3"/>
  <c r="A48" i="3"/>
  <c r="A53" i="3"/>
  <c r="A54" i="3"/>
  <c r="A55" i="3"/>
  <c r="A56" i="3"/>
  <c r="A57" i="3"/>
  <c r="A58" i="3"/>
  <c r="A59" i="3"/>
  <c r="A60" i="3"/>
  <c r="B120" i="3" s="1"/>
  <c r="A61" i="3"/>
  <c r="A62" i="3"/>
  <c r="B133" i="3" s="1"/>
  <c r="A63" i="3"/>
  <c r="A64" i="3"/>
  <c r="B146" i="3" s="1"/>
  <c r="A65" i="3"/>
  <c r="A66" i="3"/>
  <c r="A67" i="3"/>
  <c r="A68" i="3"/>
  <c r="A69" i="3"/>
  <c r="A74" i="3"/>
  <c r="A75" i="3"/>
  <c r="A76" i="3"/>
  <c r="A77" i="3"/>
  <c r="A78" i="3"/>
  <c r="A79" i="3"/>
  <c r="A80" i="3"/>
  <c r="A81" i="3"/>
  <c r="B121" i="3" s="1"/>
  <c r="A82" i="3"/>
  <c r="A83" i="3"/>
  <c r="B134" i="3" s="1"/>
  <c r="A84" i="3"/>
  <c r="A85" i="3"/>
  <c r="B147" i="3" s="1"/>
  <c r="A86" i="3"/>
  <c r="A87" i="3"/>
  <c r="A88" i="3"/>
  <c r="A89" i="3"/>
  <c r="A90" i="3"/>
  <c r="A95" i="3"/>
  <c r="A96" i="3"/>
  <c r="B135" i="3" s="1"/>
  <c r="A97" i="3"/>
  <c r="A98" i="3"/>
  <c r="A99" i="3"/>
  <c r="A100" i="3"/>
  <c r="A101" i="3"/>
  <c r="B122" i="3" s="1"/>
  <c r="A102" i="3"/>
  <c r="A103" i="3"/>
  <c r="A104" i="3"/>
  <c r="A105" i="3"/>
  <c r="A106" i="3"/>
  <c r="A107" i="3"/>
  <c r="A112" i="3"/>
  <c r="A113" i="3"/>
  <c r="A117" i="3"/>
  <c r="A118" i="3"/>
  <c r="A119" i="3"/>
  <c r="A120" i="3"/>
  <c r="A121" i="3"/>
  <c r="A122" i="3"/>
  <c r="A123" i="3"/>
  <c r="A124" i="3"/>
  <c r="A130" i="3"/>
  <c r="A131" i="3"/>
  <c r="A132" i="3"/>
  <c r="A133" i="3"/>
  <c r="A134" i="3"/>
  <c r="A135" i="3"/>
  <c r="A136" i="3"/>
  <c r="A137" i="3"/>
  <c r="A143" i="3"/>
  <c r="A144" i="3"/>
  <c r="A145" i="3"/>
  <c r="A146" i="3"/>
  <c r="A147" i="3"/>
  <c r="A148" i="3"/>
  <c r="A149" i="3"/>
  <c r="A150" i="3"/>
  <c r="BI140" i="4"/>
  <c r="BI139" i="4"/>
  <c r="BI138" i="4"/>
  <c r="AR129" i="4"/>
  <c r="BI128" i="4"/>
  <c r="BI127" i="4"/>
  <c r="BI126" i="4"/>
  <c r="AR125" i="4"/>
  <c r="BI116" i="4"/>
  <c r="BI115" i="4"/>
  <c r="BI114" i="4"/>
  <c r="AS107" i="4"/>
  <c r="AR107" i="4"/>
  <c r="AR141" i="4" s="1"/>
  <c r="AR101" i="4"/>
  <c r="AS101" i="4" s="1"/>
  <c r="AS100" i="4"/>
  <c r="AR100" i="4"/>
  <c r="AS99" i="4"/>
  <c r="AR99" i="4"/>
  <c r="AR98" i="4"/>
  <c r="AS98" i="4" s="1"/>
  <c r="AR97" i="4"/>
  <c r="AR96" i="4"/>
  <c r="AR95" i="4"/>
  <c r="AS94" i="4"/>
  <c r="AR94" i="4"/>
  <c r="AR93" i="4"/>
  <c r="AS93" i="4" s="1"/>
  <c r="AS92" i="4"/>
  <c r="AR92" i="4"/>
  <c r="AR91" i="4"/>
  <c r="AS91" i="4" s="1"/>
  <c r="AR90" i="4"/>
  <c r="AR128" i="4" s="1"/>
  <c r="AR84" i="4"/>
  <c r="AS83" i="4"/>
  <c r="AR83" i="4"/>
  <c r="AR82" i="4"/>
  <c r="AR81" i="4"/>
  <c r="AS81" i="4" s="1"/>
  <c r="AR80" i="4"/>
  <c r="AR79" i="4"/>
  <c r="AR139" i="4" s="1"/>
  <c r="AR78" i="4"/>
  <c r="AR77" i="4"/>
  <c r="AS76" i="4"/>
  <c r="AR76" i="4"/>
  <c r="AR75" i="4"/>
  <c r="AS74" i="4"/>
  <c r="AR74" i="4"/>
  <c r="AR73" i="4"/>
  <c r="AS73" i="4" s="1"/>
  <c r="AR72" i="4"/>
  <c r="AR71" i="4"/>
  <c r="AS70" i="4"/>
  <c r="AR70" i="4"/>
  <c r="AR69" i="4"/>
  <c r="AS63" i="4"/>
  <c r="AR63" i="4"/>
  <c r="AR62" i="4"/>
  <c r="AS62" i="4" s="1"/>
  <c r="AS61" i="4"/>
  <c r="AR61" i="4"/>
  <c r="AS60" i="4"/>
  <c r="AR60" i="4"/>
  <c r="AR59" i="4"/>
  <c r="AR58" i="4"/>
  <c r="AR138" i="4" s="1"/>
  <c r="AS57" i="4"/>
  <c r="AR57" i="4"/>
  <c r="AR56" i="4"/>
  <c r="AS55" i="4"/>
  <c r="AR55" i="4"/>
  <c r="AR54" i="4"/>
  <c r="AS53" i="4"/>
  <c r="AR53" i="4"/>
  <c r="AR52" i="4"/>
  <c r="AS52" i="4" s="1"/>
  <c r="AR51" i="4"/>
  <c r="AR50" i="4"/>
  <c r="AS49" i="4"/>
  <c r="AR49" i="4"/>
  <c r="AR48" i="4"/>
  <c r="AR42" i="4"/>
  <c r="AS42" i="4" s="1"/>
  <c r="AS41" i="4"/>
  <c r="AR41" i="4"/>
  <c r="AR40" i="4"/>
  <c r="AR39" i="4"/>
  <c r="AR38" i="4"/>
  <c r="AR37" i="4"/>
  <c r="AS37" i="4" s="1"/>
  <c r="AS125" i="4" s="1"/>
  <c r="AS31" i="4"/>
  <c r="AR31" i="4"/>
  <c r="AS30" i="4"/>
  <c r="AR30" i="4"/>
  <c r="AR29" i="4"/>
  <c r="AR28" i="4"/>
  <c r="AS27" i="4"/>
  <c r="AR27" i="4"/>
  <c r="AS26" i="4"/>
  <c r="AR26" i="4"/>
  <c r="AR25" i="4"/>
  <c r="AR124" i="4" s="1"/>
  <c r="AR24" i="4"/>
  <c r="AS23" i="4"/>
  <c r="AS136" i="4" s="1"/>
  <c r="AR23" i="4"/>
  <c r="AR136" i="4" s="1"/>
  <c r="AS22" i="4"/>
  <c r="AR22" i="4"/>
  <c r="AR21" i="4"/>
  <c r="AR20" i="4"/>
  <c r="AS19" i="4"/>
  <c r="AR19" i="4"/>
  <c r="AS18" i="4"/>
  <c r="AR18" i="4"/>
  <c r="AR17" i="4"/>
  <c r="AR16" i="4"/>
  <c r="AS15" i="4"/>
  <c r="AS112" i="4" s="1"/>
  <c r="AR15" i="4"/>
  <c r="AR112" i="4" s="1"/>
  <c r="AS14" i="4"/>
  <c r="AR14" i="4"/>
  <c r="AR13" i="4"/>
  <c r="AS13" i="4" s="1"/>
  <c r="AR12" i="4"/>
  <c r="AS11" i="4"/>
  <c r="AR11" i="4"/>
  <c r="AS10" i="4"/>
  <c r="AR10" i="4"/>
  <c r="AR9" i="4"/>
  <c r="AS9" i="4" s="1"/>
  <c r="AR8" i="4"/>
  <c r="AS7" i="4"/>
  <c r="AR7" i="4"/>
  <c r="AS107" i="8"/>
  <c r="AS91" i="8"/>
  <c r="AS92" i="8"/>
  <c r="AS93" i="8"/>
  <c r="AS94" i="8"/>
  <c r="AS95" i="8"/>
  <c r="AS96" i="8"/>
  <c r="AS97" i="8"/>
  <c r="AS98" i="8"/>
  <c r="AS99" i="8"/>
  <c r="AS100" i="8"/>
  <c r="AS101" i="8"/>
  <c r="AS90" i="8"/>
  <c r="AS70" i="8"/>
  <c r="AS71" i="8"/>
  <c r="AS72" i="8"/>
  <c r="AS73" i="8"/>
  <c r="AS74" i="8"/>
  <c r="AS75" i="8"/>
  <c r="AS76" i="8"/>
  <c r="AS77" i="8"/>
  <c r="AS78" i="8"/>
  <c r="AS79" i="8"/>
  <c r="AS80" i="8"/>
  <c r="AS81" i="8"/>
  <c r="AS82" i="8"/>
  <c r="AS83" i="8"/>
  <c r="AS84" i="8"/>
  <c r="AS69" i="8"/>
  <c r="AS49" i="8"/>
  <c r="AS50" i="8"/>
  <c r="AS51" i="8"/>
  <c r="AS52" i="8"/>
  <c r="AS53" i="8"/>
  <c r="AS54" i="8"/>
  <c r="AS55" i="8"/>
  <c r="AS56" i="8"/>
  <c r="AS57" i="8"/>
  <c r="AS58" i="8"/>
  <c r="AS59" i="8"/>
  <c r="AS60" i="8"/>
  <c r="AS61" i="8"/>
  <c r="AS62" i="8"/>
  <c r="AS63" i="8"/>
  <c r="AS48" i="8"/>
  <c r="AS38" i="8"/>
  <c r="AS39" i="8"/>
  <c r="AS40" i="8"/>
  <c r="AS41" i="8"/>
  <c r="AS42" i="8"/>
  <c r="AS37" i="8"/>
  <c r="AS8" i="8"/>
  <c r="AS9" i="8"/>
  <c r="AS10" i="8"/>
  <c r="AS11" i="8"/>
  <c r="AS12" i="8"/>
  <c r="AS13" i="8"/>
  <c r="AS14" i="8"/>
  <c r="AS15" i="8"/>
  <c r="AS16" i="8"/>
  <c r="AS17" i="8"/>
  <c r="AS18" i="8"/>
  <c r="AS19" i="8"/>
  <c r="AS20" i="8"/>
  <c r="AS21" i="8"/>
  <c r="AS22" i="8"/>
  <c r="AS23" i="8"/>
  <c r="AS24" i="8"/>
  <c r="AS25" i="8"/>
  <c r="AS26" i="8"/>
  <c r="AS27" i="8"/>
  <c r="AS28" i="8"/>
  <c r="AS29" i="8"/>
  <c r="AS30" i="8"/>
  <c r="AS31" i="8"/>
  <c r="AS7" i="8"/>
  <c r="AR107" i="8"/>
  <c r="AR101" i="8"/>
  <c r="AR100" i="8"/>
  <c r="AR99" i="8"/>
  <c r="AR98" i="8"/>
  <c r="AR97" i="8"/>
  <c r="AR96" i="8"/>
  <c r="AR95" i="8"/>
  <c r="AR94" i="8"/>
  <c r="AR93" i="8"/>
  <c r="AR92" i="8"/>
  <c r="AR91" i="8"/>
  <c r="AR90" i="8"/>
  <c r="AR84" i="8"/>
  <c r="AR83" i="8"/>
  <c r="AR82" i="8"/>
  <c r="AR81" i="8"/>
  <c r="AR80" i="8"/>
  <c r="AR79" i="8"/>
  <c r="AR78" i="8"/>
  <c r="AR77" i="8"/>
  <c r="AR76" i="8"/>
  <c r="AR75" i="8"/>
  <c r="AR74" i="8"/>
  <c r="AR73" i="8"/>
  <c r="AR72" i="8"/>
  <c r="AR71" i="8"/>
  <c r="AR70" i="8"/>
  <c r="AR69" i="8"/>
  <c r="AR63" i="8"/>
  <c r="AR62" i="8"/>
  <c r="AR61" i="8"/>
  <c r="AR60" i="8"/>
  <c r="AR59" i="8"/>
  <c r="AR58" i="8"/>
  <c r="AR57" i="8"/>
  <c r="AR56" i="8"/>
  <c r="AR55" i="8"/>
  <c r="AR54" i="8"/>
  <c r="AR53" i="8"/>
  <c r="AR52" i="8"/>
  <c r="AR51" i="8"/>
  <c r="AR50" i="8"/>
  <c r="AR49" i="8"/>
  <c r="AR48" i="8"/>
  <c r="AR42" i="8"/>
  <c r="AR41" i="8"/>
  <c r="AR40" i="8"/>
  <c r="AR39" i="8"/>
  <c r="AR38" i="8"/>
  <c r="AR37" i="8"/>
  <c r="AR31" i="8"/>
  <c r="AR30" i="8"/>
  <c r="AR29" i="8"/>
  <c r="AR28" i="8"/>
  <c r="AR27" i="8"/>
  <c r="AR26" i="8"/>
  <c r="AR25" i="8"/>
  <c r="AR24" i="8"/>
  <c r="AR23" i="8"/>
  <c r="AR22" i="8"/>
  <c r="AR21" i="8"/>
  <c r="AR20" i="8"/>
  <c r="AR19" i="8"/>
  <c r="AR18" i="8"/>
  <c r="AR17" i="8"/>
  <c r="AR16" i="8"/>
  <c r="AR15" i="8"/>
  <c r="AR14" i="8"/>
  <c r="AR13" i="8"/>
  <c r="AR12" i="8"/>
  <c r="AR11" i="8"/>
  <c r="AR10" i="8"/>
  <c r="AR9" i="8"/>
  <c r="AR8" i="8"/>
  <c r="AR7" i="8"/>
  <c r="W31" i="4"/>
  <c r="V31" i="4"/>
  <c r="U31" i="4"/>
  <c r="T31" i="4"/>
  <c r="S31" i="4"/>
  <c r="R31" i="4"/>
  <c r="Q31" i="4"/>
  <c r="P31" i="4"/>
  <c r="O31" i="4"/>
  <c r="N31" i="4"/>
  <c r="M31" i="4"/>
  <c r="L31" i="4"/>
  <c r="K31" i="4"/>
  <c r="J31" i="4"/>
  <c r="I31" i="4"/>
  <c r="W30" i="4"/>
  <c r="V30" i="4"/>
  <c r="U30" i="4"/>
  <c r="T30" i="4"/>
  <c r="S30" i="4"/>
  <c r="R30" i="4"/>
  <c r="Q30" i="4"/>
  <c r="P30" i="4"/>
  <c r="O30" i="4"/>
  <c r="N30" i="4"/>
  <c r="M30" i="4"/>
  <c r="L30" i="4"/>
  <c r="K30" i="4"/>
  <c r="J30" i="4"/>
  <c r="I30" i="4"/>
  <c r="W29" i="4"/>
  <c r="V29" i="4"/>
  <c r="U29" i="4"/>
  <c r="T29" i="4"/>
  <c r="S29" i="4"/>
  <c r="R29" i="4"/>
  <c r="Q29" i="4"/>
  <c r="P29" i="4"/>
  <c r="O29" i="4"/>
  <c r="N29" i="4"/>
  <c r="M29" i="4"/>
  <c r="L29" i="4"/>
  <c r="K29" i="4"/>
  <c r="J29" i="4"/>
  <c r="I29" i="4"/>
  <c r="W28" i="4"/>
  <c r="V28" i="4"/>
  <c r="U28" i="4"/>
  <c r="T28" i="4"/>
  <c r="S28" i="4"/>
  <c r="R28" i="4"/>
  <c r="Q28" i="4"/>
  <c r="P28" i="4"/>
  <c r="O28" i="4"/>
  <c r="N28" i="4"/>
  <c r="M28" i="4"/>
  <c r="L28" i="4"/>
  <c r="K28" i="4"/>
  <c r="J28" i="4"/>
  <c r="I28" i="4"/>
  <c r="W27" i="4"/>
  <c r="V27" i="4"/>
  <c r="U27" i="4"/>
  <c r="T27" i="4"/>
  <c r="S27" i="4"/>
  <c r="R27" i="4"/>
  <c r="Q27" i="4"/>
  <c r="P27" i="4"/>
  <c r="O27" i="4"/>
  <c r="N27" i="4"/>
  <c r="M27" i="4"/>
  <c r="L27" i="4"/>
  <c r="K27" i="4"/>
  <c r="J27" i="4"/>
  <c r="I27" i="4"/>
  <c r="W26" i="4"/>
  <c r="V26" i="4"/>
  <c r="U26" i="4"/>
  <c r="T26" i="4"/>
  <c r="S26" i="4"/>
  <c r="R26" i="4"/>
  <c r="Q26" i="4"/>
  <c r="P26" i="4"/>
  <c r="O26" i="4"/>
  <c r="N26" i="4"/>
  <c r="M26" i="4"/>
  <c r="L26" i="4"/>
  <c r="K26" i="4"/>
  <c r="J26" i="4"/>
  <c r="I26" i="4"/>
  <c r="W25" i="4"/>
  <c r="V25" i="4"/>
  <c r="U25" i="4"/>
  <c r="T25" i="4"/>
  <c r="S25" i="4"/>
  <c r="R25" i="4"/>
  <c r="Q25" i="4"/>
  <c r="P25" i="4"/>
  <c r="O25" i="4"/>
  <c r="N25" i="4"/>
  <c r="M25" i="4"/>
  <c r="L25" i="4"/>
  <c r="K25" i="4"/>
  <c r="J25" i="4"/>
  <c r="I25" i="4"/>
  <c r="W24" i="4"/>
  <c r="V24" i="4"/>
  <c r="U24" i="4"/>
  <c r="T24" i="4"/>
  <c r="S24" i="4"/>
  <c r="R24" i="4"/>
  <c r="Q24" i="4"/>
  <c r="P24" i="4"/>
  <c r="O24" i="4"/>
  <c r="N24" i="4"/>
  <c r="M24" i="4"/>
  <c r="L24" i="4"/>
  <c r="K24" i="4"/>
  <c r="J24" i="4"/>
  <c r="I24" i="4"/>
  <c r="W23" i="4"/>
  <c r="V23" i="4"/>
  <c r="U23" i="4"/>
  <c r="T23" i="4"/>
  <c r="S23" i="4"/>
  <c r="R23" i="4"/>
  <c r="Q23" i="4"/>
  <c r="P23" i="4"/>
  <c r="O23" i="4"/>
  <c r="N23" i="4"/>
  <c r="M23" i="4"/>
  <c r="L23" i="4"/>
  <c r="K23" i="4"/>
  <c r="J23" i="4"/>
  <c r="I23" i="4"/>
  <c r="W22" i="4"/>
  <c r="V22" i="4"/>
  <c r="U22" i="4"/>
  <c r="T22" i="4"/>
  <c r="S22" i="4"/>
  <c r="R22" i="4"/>
  <c r="Q22" i="4"/>
  <c r="P22" i="4"/>
  <c r="O22" i="4"/>
  <c r="N22" i="4"/>
  <c r="M22" i="4"/>
  <c r="L22" i="4"/>
  <c r="K22" i="4"/>
  <c r="J22" i="4"/>
  <c r="I22" i="4"/>
  <c r="W21" i="4"/>
  <c r="V21" i="4"/>
  <c r="U21" i="4"/>
  <c r="T21" i="4"/>
  <c r="S21" i="4"/>
  <c r="R21" i="4"/>
  <c r="Q21" i="4"/>
  <c r="P21" i="4"/>
  <c r="O21" i="4"/>
  <c r="N21" i="4"/>
  <c r="M21" i="4"/>
  <c r="L21" i="4"/>
  <c r="K21" i="4"/>
  <c r="J21" i="4"/>
  <c r="I21" i="4"/>
  <c r="W20" i="4"/>
  <c r="V20" i="4"/>
  <c r="U20" i="4"/>
  <c r="T20" i="4"/>
  <c r="S20" i="4"/>
  <c r="R20" i="4"/>
  <c r="Q20" i="4"/>
  <c r="P20" i="4"/>
  <c r="O20" i="4"/>
  <c r="N20" i="4"/>
  <c r="M20" i="4"/>
  <c r="L20" i="4"/>
  <c r="K20" i="4"/>
  <c r="J20" i="4"/>
  <c r="I20" i="4"/>
  <c r="W19" i="4"/>
  <c r="V19" i="4"/>
  <c r="U19" i="4"/>
  <c r="T19" i="4"/>
  <c r="S19" i="4"/>
  <c r="R19" i="4"/>
  <c r="Q19" i="4"/>
  <c r="P19" i="4"/>
  <c r="O19" i="4"/>
  <c r="N19" i="4"/>
  <c r="M19" i="4"/>
  <c r="L19" i="4"/>
  <c r="K19" i="4"/>
  <c r="J19" i="4"/>
  <c r="I19" i="4"/>
  <c r="W18" i="4"/>
  <c r="V18" i="4"/>
  <c r="U18" i="4"/>
  <c r="T18" i="4"/>
  <c r="S18" i="4"/>
  <c r="R18" i="4"/>
  <c r="Q18" i="4"/>
  <c r="P18" i="4"/>
  <c r="O18" i="4"/>
  <c r="N18" i="4"/>
  <c r="M18" i="4"/>
  <c r="L18" i="4"/>
  <c r="K18" i="4"/>
  <c r="J18" i="4"/>
  <c r="I18" i="4"/>
  <c r="W17" i="4"/>
  <c r="V17" i="4"/>
  <c r="U17" i="4"/>
  <c r="T17" i="4"/>
  <c r="S17" i="4"/>
  <c r="R17" i="4"/>
  <c r="Q17" i="4"/>
  <c r="P17" i="4"/>
  <c r="O17" i="4"/>
  <c r="N17" i="4"/>
  <c r="M17" i="4"/>
  <c r="L17" i="4"/>
  <c r="K17" i="4"/>
  <c r="J17" i="4"/>
  <c r="I17" i="4"/>
  <c r="W16" i="4"/>
  <c r="V16" i="4"/>
  <c r="U16" i="4"/>
  <c r="T16" i="4"/>
  <c r="S16" i="4"/>
  <c r="R16" i="4"/>
  <c r="Q16" i="4"/>
  <c r="P16" i="4"/>
  <c r="O16" i="4"/>
  <c r="N16" i="4"/>
  <c r="M16" i="4"/>
  <c r="L16" i="4"/>
  <c r="K16" i="4"/>
  <c r="J16" i="4"/>
  <c r="I16" i="4"/>
  <c r="W15" i="4"/>
  <c r="V15" i="4"/>
  <c r="U15" i="4"/>
  <c r="T15" i="4"/>
  <c r="S15" i="4"/>
  <c r="R15" i="4"/>
  <c r="Q15" i="4"/>
  <c r="P15" i="4"/>
  <c r="O15" i="4"/>
  <c r="N15" i="4"/>
  <c r="M15" i="4"/>
  <c r="L15" i="4"/>
  <c r="K15" i="4"/>
  <c r="J15" i="4"/>
  <c r="I15" i="4"/>
  <c r="W14" i="4"/>
  <c r="V14" i="4"/>
  <c r="U14" i="4"/>
  <c r="T14" i="4"/>
  <c r="S14" i="4"/>
  <c r="R14" i="4"/>
  <c r="Q14" i="4"/>
  <c r="P14" i="4"/>
  <c r="O14" i="4"/>
  <c r="N14" i="4"/>
  <c r="M14" i="4"/>
  <c r="L14" i="4"/>
  <c r="K14" i="4"/>
  <c r="J14" i="4"/>
  <c r="I14" i="4"/>
  <c r="W13" i="4"/>
  <c r="V13" i="4"/>
  <c r="U13" i="4"/>
  <c r="T13" i="4"/>
  <c r="S13" i="4"/>
  <c r="R13" i="4"/>
  <c r="Q13" i="4"/>
  <c r="P13" i="4"/>
  <c r="O13" i="4"/>
  <c r="N13" i="4"/>
  <c r="M13" i="4"/>
  <c r="L13" i="4"/>
  <c r="K13" i="4"/>
  <c r="J13" i="4"/>
  <c r="I13" i="4"/>
  <c r="W12" i="4"/>
  <c r="V12" i="4"/>
  <c r="U12" i="4"/>
  <c r="T12" i="4"/>
  <c r="S12" i="4"/>
  <c r="R12" i="4"/>
  <c r="Q12" i="4"/>
  <c r="P12" i="4"/>
  <c r="O12" i="4"/>
  <c r="N12" i="4"/>
  <c r="M12" i="4"/>
  <c r="L12" i="4"/>
  <c r="K12" i="4"/>
  <c r="J12" i="4"/>
  <c r="I12" i="4"/>
  <c r="W11" i="4"/>
  <c r="V11" i="4"/>
  <c r="U11" i="4"/>
  <c r="T11" i="4"/>
  <c r="S11" i="4"/>
  <c r="R11" i="4"/>
  <c r="Q11" i="4"/>
  <c r="P11" i="4"/>
  <c r="O11" i="4"/>
  <c r="N11" i="4"/>
  <c r="M11" i="4"/>
  <c r="L11" i="4"/>
  <c r="K11" i="4"/>
  <c r="J11" i="4"/>
  <c r="I11" i="4"/>
  <c r="W10" i="4"/>
  <c r="V10" i="4"/>
  <c r="U10" i="4"/>
  <c r="T10" i="4"/>
  <c r="S10" i="4"/>
  <c r="R10" i="4"/>
  <c r="Q10" i="4"/>
  <c r="P10" i="4"/>
  <c r="O10" i="4"/>
  <c r="N10" i="4"/>
  <c r="M10" i="4"/>
  <c r="L10" i="4"/>
  <c r="K10" i="4"/>
  <c r="J10" i="4"/>
  <c r="I10" i="4"/>
  <c r="W9" i="4"/>
  <c r="V9" i="4"/>
  <c r="U9" i="4"/>
  <c r="T9" i="4"/>
  <c r="S9" i="4"/>
  <c r="R9" i="4"/>
  <c r="Q9" i="4"/>
  <c r="P9" i="4"/>
  <c r="O9" i="4"/>
  <c r="N9" i="4"/>
  <c r="M9" i="4"/>
  <c r="L9" i="4"/>
  <c r="K9" i="4"/>
  <c r="J9" i="4"/>
  <c r="I9" i="4"/>
  <c r="W8" i="4"/>
  <c r="V8" i="4"/>
  <c r="U8" i="4"/>
  <c r="T8" i="4"/>
  <c r="S8" i="4"/>
  <c r="R8" i="4"/>
  <c r="Q8" i="4"/>
  <c r="P8" i="4"/>
  <c r="O8" i="4"/>
  <c r="N8" i="4"/>
  <c r="M8" i="4"/>
  <c r="L8" i="4"/>
  <c r="K8" i="4"/>
  <c r="J8" i="4"/>
  <c r="I8" i="4"/>
  <c r="W7" i="4"/>
  <c r="V7" i="4"/>
  <c r="U7" i="4"/>
  <c r="T7" i="4"/>
  <c r="S7" i="4"/>
  <c r="R7" i="4"/>
  <c r="Q7" i="4"/>
  <c r="P7" i="4"/>
  <c r="O7" i="4"/>
  <c r="N7" i="4"/>
  <c r="M7" i="4"/>
  <c r="L7" i="4"/>
  <c r="K7" i="4"/>
  <c r="J7" i="4"/>
  <c r="I7" i="4"/>
  <c r="AT9" i="4" l="1"/>
  <c r="H15" i="9" s="1"/>
  <c r="AT14" i="4"/>
  <c r="BA14" i="4" s="1"/>
  <c r="O20" i="9" s="1"/>
  <c r="AT70" i="4"/>
  <c r="H76" i="9" s="1"/>
  <c r="AT92" i="4"/>
  <c r="AT83" i="4"/>
  <c r="H89" i="9" s="1"/>
  <c r="AT60" i="4"/>
  <c r="H66" i="9" s="1"/>
  <c r="Y135" i="3"/>
  <c r="B148" i="3"/>
  <c r="AT10" i="4"/>
  <c r="AU10" i="4" s="1"/>
  <c r="I16" i="9" s="1"/>
  <c r="AT26" i="4"/>
  <c r="AY26" i="4" s="1"/>
  <c r="M32" i="9" s="1"/>
  <c r="AT52" i="4"/>
  <c r="H58" i="9" s="1"/>
  <c r="AT61" i="4"/>
  <c r="H67" i="9" s="1"/>
  <c r="AT99" i="4"/>
  <c r="BD99" i="4" s="1"/>
  <c r="R105" i="9" s="1"/>
  <c r="AT11" i="4"/>
  <c r="H17" i="9" s="1"/>
  <c r="AT41" i="4"/>
  <c r="H47" i="9" s="1"/>
  <c r="AT22" i="4"/>
  <c r="H28" i="9" s="1"/>
  <c r="AT27" i="4"/>
  <c r="H33" i="9" s="1"/>
  <c r="AT53" i="4"/>
  <c r="H59" i="9" s="1"/>
  <c r="AT62" i="4"/>
  <c r="BH62" i="4" s="1"/>
  <c r="V68" i="9" s="1"/>
  <c r="AT73" i="4"/>
  <c r="H79" i="9" s="1"/>
  <c r="AT91" i="4"/>
  <c r="AT100" i="4"/>
  <c r="H106" i="9" s="1"/>
  <c r="AT101" i="4"/>
  <c r="H107" i="9" s="1"/>
  <c r="AT13" i="4"/>
  <c r="BE13" i="4" s="1"/>
  <c r="S19" i="9" s="1"/>
  <c r="AT18" i="4"/>
  <c r="H24" i="9" s="1"/>
  <c r="AT55" i="4"/>
  <c r="H61" i="9" s="1"/>
  <c r="AT74" i="4"/>
  <c r="H80" i="9" s="1"/>
  <c r="AT81" i="4"/>
  <c r="H87" i="9" s="1"/>
  <c r="AT49" i="4"/>
  <c r="H55" i="9" s="1"/>
  <c r="AT98" i="4"/>
  <c r="H104" i="9" s="1"/>
  <c r="AT30" i="4"/>
  <c r="H36" i="9" s="1"/>
  <c r="AT57" i="4"/>
  <c r="BG57" i="4" s="1"/>
  <c r="U63" i="9" s="1"/>
  <c r="AT93" i="4"/>
  <c r="H99" i="9" s="1"/>
  <c r="H20" i="9"/>
  <c r="BC92" i="4"/>
  <c r="Q98" i="9" s="1"/>
  <c r="H98" i="9"/>
  <c r="H105" i="9"/>
  <c r="B148" i="9"/>
  <c r="Y148" i="9"/>
  <c r="AX81" i="4"/>
  <c r="L87" i="9" s="1"/>
  <c r="AT40" i="4"/>
  <c r="H46" i="9" s="1"/>
  <c r="BH14" i="4"/>
  <c r="V20" i="9" s="1"/>
  <c r="BF14" i="4"/>
  <c r="T20" i="9" s="1"/>
  <c r="AT17" i="4"/>
  <c r="H23" i="9" s="1"/>
  <c r="BA73" i="4"/>
  <c r="O79" i="9" s="1"/>
  <c r="BH73" i="4"/>
  <c r="V79" i="9" s="1"/>
  <c r="AZ73" i="4"/>
  <c r="N79" i="9" s="1"/>
  <c r="BG73" i="4"/>
  <c r="U79" i="9" s="1"/>
  <c r="AY73" i="4"/>
  <c r="M79" i="9" s="1"/>
  <c r="BF73" i="4"/>
  <c r="T79" i="9" s="1"/>
  <c r="AX73" i="4"/>
  <c r="L79" i="9" s="1"/>
  <c r="BE73" i="4"/>
  <c r="S79" i="9" s="1"/>
  <c r="AW73" i="4"/>
  <c r="K79" i="9" s="1"/>
  <c r="BC73" i="4"/>
  <c r="Q79" i="9" s="1"/>
  <c r="AU73" i="4"/>
  <c r="I79" i="9" s="1"/>
  <c r="AV73" i="4"/>
  <c r="J79" i="9" s="1"/>
  <c r="BD73" i="4"/>
  <c r="R79" i="9" s="1"/>
  <c r="BB73" i="4"/>
  <c r="P79" i="9" s="1"/>
  <c r="AT48" i="4"/>
  <c r="H54" i="9" s="1"/>
  <c r="AS48" i="4"/>
  <c r="AT7" i="4"/>
  <c r="H13" i="9" s="1"/>
  <c r="AT125" i="4"/>
  <c r="H132" i="9" s="1"/>
  <c r="BI37" i="4"/>
  <c r="BA37" i="4"/>
  <c r="BH37" i="4"/>
  <c r="AZ37" i="4"/>
  <c r="BG37" i="4"/>
  <c r="AY37" i="4"/>
  <c r="BF37" i="4"/>
  <c r="AX37" i="4"/>
  <c r="BE37" i="4"/>
  <c r="AW37" i="4"/>
  <c r="BC37" i="4"/>
  <c r="AU37" i="4"/>
  <c r="BD37" i="4"/>
  <c r="BB37" i="4"/>
  <c r="AV37" i="4"/>
  <c r="BA52" i="4"/>
  <c r="O58" i="9" s="1"/>
  <c r="AZ52" i="4"/>
  <c r="N58" i="9" s="1"/>
  <c r="BG52" i="4"/>
  <c r="U58" i="9" s="1"/>
  <c r="AW52" i="4"/>
  <c r="K58" i="9" s="1"/>
  <c r="AU52" i="4"/>
  <c r="I58" i="9" s="1"/>
  <c r="AV52" i="4"/>
  <c r="J58" i="9" s="1"/>
  <c r="BG60" i="4"/>
  <c r="U66" i="9" s="1"/>
  <c r="BC60" i="4"/>
  <c r="Q66" i="9" s="1"/>
  <c r="BB60" i="4"/>
  <c r="P66" i="9" s="1"/>
  <c r="AV60" i="4"/>
  <c r="J66" i="9" s="1"/>
  <c r="AT8" i="4"/>
  <c r="H14" i="9" s="1"/>
  <c r="AT19" i="4"/>
  <c r="H25" i="9" s="1"/>
  <c r="BG9" i="4"/>
  <c r="U15" i="9" s="1"/>
  <c r="BD70" i="4"/>
  <c r="R76" i="9" s="1"/>
  <c r="BC70" i="4"/>
  <c r="Q76" i="9" s="1"/>
  <c r="AU70" i="4"/>
  <c r="I76" i="9" s="1"/>
  <c r="BF70" i="4"/>
  <c r="T76" i="9" s="1"/>
  <c r="AS141" i="4"/>
  <c r="AS117" i="4"/>
  <c r="AS129" i="4"/>
  <c r="AR142" i="4"/>
  <c r="AR126" i="4"/>
  <c r="AR130" i="4" s="1"/>
  <c r="AT56" i="4"/>
  <c r="H62" i="9" s="1"/>
  <c r="AS56" i="4"/>
  <c r="AS126" i="4" s="1"/>
  <c r="AT15" i="4"/>
  <c r="H21" i="9" s="1"/>
  <c r="AT23" i="4"/>
  <c r="H29" i="9" s="1"/>
  <c r="AR113" i="4"/>
  <c r="AR118" i="4" s="1"/>
  <c r="AS39" i="4"/>
  <c r="AS113" i="4" s="1"/>
  <c r="AT69" i="4"/>
  <c r="H75" i="9" s="1"/>
  <c r="AS69" i="4"/>
  <c r="AY70" i="4"/>
  <c r="M76" i="9" s="1"/>
  <c r="AS8" i="4"/>
  <c r="AS12" i="4"/>
  <c r="AT12" i="4" s="1"/>
  <c r="H18" i="9" s="1"/>
  <c r="AS16" i="4"/>
  <c r="AT16" i="4" s="1"/>
  <c r="H22" i="9" s="1"/>
  <c r="AS20" i="4"/>
  <c r="AT20" i="4" s="1"/>
  <c r="H26" i="9" s="1"/>
  <c r="AS24" i="4"/>
  <c r="AT24" i="4" s="1"/>
  <c r="H30" i="9" s="1"/>
  <c r="AS28" i="4"/>
  <c r="AT28" i="4" s="1"/>
  <c r="H34" i="9" s="1"/>
  <c r="AT42" i="4"/>
  <c r="H48" i="9" s="1"/>
  <c r="BB62" i="4"/>
  <c r="P68" i="9" s="1"/>
  <c r="AR127" i="4"/>
  <c r="AS77" i="4"/>
  <c r="AS127" i="4" s="1"/>
  <c r="BH61" i="4"/>
  <c r="V67" i="9" s="1"/>
  <c r="AZ61" i="4"/>
  <c r="N67" i="9" s="1"/>
  <c r="BG61" i="4"/>
  <c r="U67" i="9" s="1"/>
  <c r="AY61" i="4"/>
  <c r="M67" i="9" s="1"/>
  <c r="BF61" i="4"/>
  <c r="T67" i="9" s="1"/>
  <c r="AX61" i="4"/>
  <c r="L67" i="9" s="1"/>
  <c r="BE61" i="4"/>
  <c r="S67" i="9" s="1"/>
  <c r="AW61" i="4"/>
  <c r="K67" i="9" s="1"/>
  <c r="BD61" i="4"/>
  <c r="R67" i="9" s="1"/>
  <c r="AV61" i="4"/>
  <c r="J67" i="9" s="1"/>
  <c r="BB61" i="4"/>
  <c r="P67" i="9" s="1"/>
  <c r="BH101" i="4"/>
  <c r="V107" i="9" s="1"/>
  <c r="AY62" i="4"/>
  <c r="M68" i="9" s="1"/>
  <c r="BF62" i="4"/>
  <c r="T68" i="9" s="1"/>
  <c r="AV62" i="4"/>
  <c r="J68" i="9" s="1"/>
  <c r="AU62" i="4"/>
  <c r="I68" i="9" s="1"/>
  <c r="BA62" i="4"/>
  <c r="O68" i="9" s="1"/>
  <c r="AR115" i="4"/>
  <c r="AS75" i="4"/>
  <c r="AS115" i="4" s="1"/>
  <c r="BB92" i="4"/>
  <c r="P98" i="9" s="1"/>
  <c r="BA92" i="4"/>
  <c r="O98" i="9" s="1"/>
  <c r="BH92" i="4"/>
  <c r="V98" i="9" s="1"/>
  <c r="AZ92" i="4"/>
  <c r="N98" i="9" s="1"/>
  <c r="BG92" i="4"/>
  <c r="U98" i="9" s="1"/>
  <c r="AY92" i="4"/>
  <c r="M98" i="9" s="1"/>
  <c r="BF92" i="4"/>
  <c r="T98" i="9" s="1"/>
  <c r="AX92" i="4"/>
  <c r="L98" i="9" s="1"/>
  <c r="BE92" i="4"/>
  <c r="S98" i="9" s="1"/>
  <c r="AW92" i="4"/>
  <c r="K98" i="9" s="1"/>
  <c r="BD92" i="4"/>
  <c r="R98" i="9" s="1"/>
  <c r="AV92" i="4"/>
  <c r="J98" i="9" s="1"/>
  <c r="AU92" i="4"/>
  <c r="I98" i="9" s="1"/>
  <c r="AS17" i="4"/>
  <c r="AS21" i="4"/>
  <c r="AT21" i="4" s="1"/>
  <c r="H27" i="9" s="1"/>
  <c r="AS25" i="4"/>
  <c r="AS124" i="4" s="1"/>
  <c r="AS29" i="4"/>
  <c r="AT29" i="4" s="1"/>
  <c r="H35" i="9" s="1"/>
  <c r="AR137" i="4"/>
  <c r="AS38" i="4"/>
  <c r="BD49" i="4"/>
  <c r="R55" i="9" s="1"/>
  <c r="AV49" i="4"/>
  <c r="J55" i="9" s="1"/>
  <c r="BC49" i="4"/>
  <c r="Q55" i="9" s="1"/>
  <c r="AU49" i="4"/>
  <c r="I55" i="9" s="1"/>
  <c r="BB49" i="4"/>
  <c r="P55" i="9" s="1"/>
  <c r="BA49" i="4"/>
  <c r="O55" i="9" s="1"/>
  <c r="BH49" i="4"/>
  <c r="V55" i="9" s="1"/>
  <c r="AZ49" i="4"/>
  <c r="N55" i="9" s="1"/>
  <c r="BF49" i="4"/>
  <c r="T55" i="9" s="1"/>
  <c r="AX49" i="4"/>
  <c r="L55" i="9" s="1"/>
  <c r="AU61" i="4"/>
  <c r="I67" i="9" s="1"/>
  <c r="AT63" i="4"/>
  <c r="H69" i="9" s="1"/>
  <c r="BG74" i="4"/>
  <c r="U80" i="9" s="1"/>
  <c r="BF74" i="4"/>
  <c r="T80" i="9" s="1"/>
  <c r="AX74" i="4"/>
  <c r="L80" i="9" s="1"/>
  <c r="BB74" i="4"/>
  <c r="P80" i="9" s="1"/>
  <c r="BB101" i="4"/>
  <c r="P107" i="9" s="1"/>
  <c r="AT25" i="4"/>
  <c r="H31" i="9" s="1"/>
  <c r="AT31" i="4"/>
  <c r="H37" i="9" s="1"/>
  <c r="AZ41" i="4"/>
  <c r="N47" i="9" s="1"/>
  <c r="BG41" i="4"/>
  <c r="U47" i="9" s="1"/>
  <c r="AY41" i="4"/>
  <c r="M47" i="9" s="1"/>
  <c r="BF41" i="4"/>
  <c r="T47" i="9" s="1"/>
  <c r="BE41" i="4"/>
  <c r="S47" i="9" s="1"/>
  <c r="AW41" i="4"/>
  <c r="K47" i="9" s="1"/>
  <c r="BC41" i="4"/>
  <c r="Q47" i="9" s="1"/>
  <c r="AU41" i="4"/>
  <c r="I47" i="9" s="1"/>
  <c r="AR114" i="4"/>
  <c r="AS54" i="4"/>
  <c r="BA61" i="4"/>
  <c r="O67" i="9" s="1"/>
  <c r="AT76" i="4"/>
  <c r="H82" i="9" s="1"/>
  <c r="BE83" i="4"/>
  <c r="S89" i="9" s="1"/>
  <c r="AW83" i="4"/>
  <c r="K89" i="9" s="1"/>
  <c r="BD83" i="4"/>
  <c r="R89" i="9" s="1"/>
  <c r="AV83" i="4"/>
  <c r="J89" i="9" s="1"/>
  <c r="BC83" i="4"/>
  <c r="Q89" i="9" s="1"/>
  <c r="AU83" i="4"/>
  <c r="I89" i="9" s="1"/>
  <c r="BB83" i="4"/>
  <c r="P89" i="9" s="1"/>
  <c r="BA83" i="4"/>
  <c r="O89" i="9" s="1"/>
  <c r="BH83" i="4"/>
  <c r="V89" i="9" s="1"/>
  <c r="AZ83" i="4"/>
  <c r="N89" i="9" s="1"/>
  <c r="BB91" i="4"/>
  <c r="P97" i="9" s="1"/>
  <c r="BA91" i="4"/>
  <c r="O97" i="9" s="1"/>
  <c r="BH91" i="4"/>
  <c r="V97" i="9" s="1"/>
  <c r="AZ91" i="4"/>
  <c r="N97" i="9" s="1"/>
  <c r="BG91" i="4"/>
  <c r="U97" i="9" s="1"/>
  <c r="AY91" i="4"/>
  <c r="M97" i="9" s="1"/>
  <c r="BF91" i="4"/>
  <c r="T97" i="9" s="1"/>
  <c r="AX91" i="4"/>
  <c r="L97" i="9" s="1"/>
  <c r="BE91" i="4"/>
  <c r="S97" i="9" s="1"/>
  <c r="AW91" i="4"/>
  <c r="K97" i="9" s="1"/>
  <c r="AT95" i="4"/>
  <c r="H101" i="9" s="1"/>
  <c r="AR116" i="4"/>
  <c r="AS95" i="4"/>
  <c r="AS116" i="4" s="1"/>
  <c r="AT82" i="4"/>
  <c r="H88" i="9" s="1"/>
  <c r="AS82" i="4"/>
  <c r="AX83" i="4"/>
  <c r="L89" i="9" s="1"/>
  <c r="AV91" i="4"/>
  <c r="J97" i="9" s="1"/>
  <c r="AS78" i="4"/>
  <c r="AT78" i="4" s="1"/>
  <c r="H84" i="9" s="1"/>
  <c r="AY83" i="4"/>
  <c r="M89" i="9" s="1"/>
  <c r="BC91" i="4"/>
  <c r="Q97" i="9" s="1"/>
  <c r="AS40" i="4"/>
  <c r="AS50" i="4"/>
  <c r="AT50" i="4" s="1"/>
  <c r="H56" i="9" s="1"/>
  <c r="AS58" i="4"/>
  <c r="AS138" i="4" s="1"/>
  <c r="AS71" i="4"/>
  <c r="AT71" i="4" s="1"/>
  <c r="H77" i="9" s="1"/>
  <c r="AS79" i="4"/>
  <c r="AS139" i="4" s="1"/>
  <c r="BF83" i="4"/>
  <c r="T89" i="9" s="1"/>
  <c r="BD91" i="4"/>
  <c r="R97" i="9" s="1"/>
  <c r="AS51" i="4"/>
  <c r="AT51" i="4" s="1"/>
  <c r="H57" i="9" s="1"/>
  <c r="AT58" i="4"/>
  <c r="H64" i="9" s="1"/>
  <c r="AS59" i="4"/>
  <c r="AT59" i="4" s="1"/>
  <c r="H65" i="9" s="1"/>
  <c r="AS72" i="4"/>
  <c r="AT72" i="4" s="1"/>
  <c r="H78" i="9" s="1"/>
  <c r="AT79" i="4"/>
  <c r="H85" i="9" s="1"/>
  <c r="AS80" i="4"/>
  <c r="AT80" i="4" s="1"/>
  <c r="H86" i="9" s="1"/>
  <c r="BG83" i="4"/>
  <c r="U89" i="9" s="1"/>
  <c r="AT94" i="4"/>
  <c r="H100" i="9" s="1"/>
  <c r="AW99" i="4"/>
  <c r="K105" i="9" s="1"/>
  <c r="BE99" i="4"/>
  <c r="S105" i="9" s="1"/>
  <c r="AT107" i="4"/>
  <c r="H113" i="9" s="1"/>
  <c r="AS96" i="4"/>
  <c r="AT96" i="4" s="1"/>
  <c r="H102" i="9" s="1"/>
  <c r="AX99" i="4"/>
  <c r="L105" i="9" s="1"/>
  <c r="BF99" i="4"/>
  <c r="T105" i="9" s="1"/>
  <c r="AS84" i="4"/>
  <c r="AT84" i="4" s="1"/>
  <c r="H90" i="9" s="1"/>
  <c r="AS97" i="4"/>
  <c r="AT97" i="4" s="1"/>
  <c r="H103" i="9" s="1"/>
  <c r="AY99" i="4"/>
  <c r="M105" i="9" s="1"/>
  <c r="BG99" i="4"/>
  <c r="U105" i="9" s="1"/>
  <c r="AR117" i="4"/>
  <c r="AR140" i="4"/>
  <c r="AS90" i="4"/>
  <c r="AZ99" i="4"/>
  <c r="N105" i="9" s="1"/>
  <c r="BH99" i="4"/>
  <c r="V105" i="9" s="1"/>
  <c r="AT90" i="4"/>
  <c r="H96" i="9" s="1"/>
  <c r="BA99" i="4"/>
  <c r="O105" i="9" s="1"/>
  <c r="BB99" i="4"/>
  <c r="P105" i="9" s="1"/>
  <c r="AU99" i="4"/>
  <c r="I105" i="9" s="1"/>
  <c r="AR126" i="8"/>
  <c r="AR115" i="8"/>
  <c r="AT100" i="8"/>
  <c r="H106" i="3" s="1"/>
  <c r="AT99" i="8"/>
  <c r="AT98" i="8"/>
  <c r="AT96" i="8"/>
  <c r="AR116" i="8"/>
  <c r="AT93" i="8"/>
  <c r="AT92" i="8"/>
  <c r="H98" i="3" s="1"/>
  <c r="AS140" i="8"/>
  <c r="AR128" i="8"/>
  <c r="AT84" i="8"/>
  <c r="H90" i="3" s="1"/>
  <c r="AT83" i="8"/>
  <c r="AT82" i="8"/>
  <c r="H88" i="3" s="1"/>
  <c r="AT81" i="8"/>
  <c r="AR139" i="8"/>
  <c r="AS127" i="8"/>
  <c r="AT76" i="8"/>
  <c r="H82" i="3" s="1"/>
  <c r="AS115" i="8"/>
  <c r="AT74" i="8"/>
  <c r="AT73" i="8"/>
  <c r="AT71" i="8"/>
  <c r="AT63" i="8"/>
  <c r="AT62" i="8"/>
  <c r="AT61" i="8"/>
  <c r="H67" i="3" s="1"/>
  <c r="AT60" i="8"/>
  <c r="AR138" i="8"/>
  <c r="AT57" i="8"/>
  <c r="AS126" i="8"/>
  <c r="AT55" i="8"/>
  <c r="H61" i="3" s="1"/>
  <c r="AR114" i="8"/>
  <c r="AT53" i="8"/>
  <c r="AT52" i="8"/>
  <c r="H58" i="3" s="1"/>
  <c r="AT50" i="8"/>
  <c r="AT49" i="8"/>
  <c r="AT42" i="8"/>
  <c r="H48" i="3" s="1"/>
  <c r="AT41" i="8"/>
  <c r="AT40" i="8"/>
  <c r="AS113" i="8"/>
  <c r="AS137" i="8"/>
  <c r="AR137" i="8"/>
  <c r="AR125" i="8"/>
  <c r="AT31" i="8"/>
  <c r="AT29" i="8"/>
  <c r="AT28" i="8"/>
  <c r="AT27" i="8"/>
  <c r="AR124" i="8"/>
  <c r="AT24" i="8"/>
  <c r="AR136" i="8"/>
  <c r="AT20" i="8"/>
  <c r="H26" i="3" s="1"/>
  <c r="AT19" i="8"/>
  <c r="AT17" i="8"/>
  <c r="H23" i="3" s="1"/>
  <c r="AT16" i="8"/>
  <c r="AS112" i="8"/>
  <c r="AR112" i="8"/>
  <c r="AT13" i="8"/>
  <c r="H19" i="3" s="1"/>
  <c r="AT11" i="8"/>
  <c r="H17" i="3" s="1"/>
  <c r="AT10" i="8"/>
  <c r="AT8" i="8"/>
  <c r="AT7" i="8"/>
  <c r="Y107" i="4"/>
  <c r="Z107" i="4" s="1"/>
  <c r="AA107" i="4" s="1"/>
  <c r="AF113" i="9" s="1"/>
  <c r="J107" i="4"/>
  <c r="K107" i="4" s="1"/>
  <c r="L107" i="4" s="1"/>
  <c r="M107" i="4" s="1"/>
  <c r="N107" i="4" s="1"/>
  <c r="O107" i="4" s="1"/>
  <c r="P107" i="4" s="1"/>
  <c r="Q107" i="4" s="1"/>
  <c r="R107" i="4" s="1"/>
  <c r="S107" i="4" s="1"/>
  <c r="T107" i="4" s="1"/>
  <c r="U107" i="4" s="1"/>
  <c r="V107" i="4" s="1"/>
  <c r="W107" i="4" s="1"/>
  <c r="I107" i="4"/>
  <c r="Z101" i="4"/>
  <c r="AA101" i="4" s="1"/>
  <c r="AF107" i="9" s="1"/>
  <c r="Y101" i="4"/>
  <c r="AA100" i="4"/>
  <c r="Z100" i="4"/>
  <c r="Y100" i="4"/>
  <c r="AA99" i="4"/>
  <c r="AK99" i="4" s="1"/>
  <c r="AP105" i="9" s="1"/>
  <c r="Z99" i="4"/>
  <c r="Y99" i="4"/>
  <c r="Y98" i="4"/>
  <c r="Z97" i="4"/>
  <c r="Y97" i="4"/>
  <c r="AA97" i="4" s="1"/>
  <c r="AF103" i="9" s="1"/>
  <c r="Y96" i="4"/>
  <c r="Z95" i="4"/>
  <c r="Y95" i="4"/>
  <c r="AA95" i="4" s="1"/>
  <c r="AF101" i="9" s="1"/>
  <c r="Y94" i="4"/>
  <c r="Z93" i="4"/>
  <c r="AA93" i="4" s="1"/>
  <c r="AF99" i="9" s="1"/>
  <c r="Y93" i="4"/>
  <c r="AA92" i="4"/>
  <c r="Z92" i="4"/>
  <c r="Y92" i="4"/>
  <c r="AA91" i="4"/>
  <c r="AC91" i="4" s="1"/>
  <c r="AH97" i="9" s="1"/>
  <c r="Z91" i="4"/>
  <c r="Y91" i="4"/>
  <c r="Y90" i="4"/>
  <c r="V101" i="4"/>
  <c r="U101" i="4"/>
  <c r="T101" i="4"/>
  <c r="S101" i="4"/>
  <c r="R101" i="4"/>
  <c r="Q101" i="4"/>
  <c r="P101" i="4"/>
  <c r="O101" i="4"/>
  <c r="N101" i="4"/>
  <c r="M101" i="4"/>
  <c r="L101" i="4"/>
  <c r="K101" i="4"/>
  <c r="J101" i="4"/>
  <c r="I101" i="4"/>
  <c r="V100" i="4"/>
  <c r="U100" i="4"/>
  <c r="T100" i="4"/>
  <c r="S100" i="4"/>
  <c r="R100" i="4"/>
  <c r="Q100" i="4"/>
  <c r="P100" i="4"/>
  <c r="O100" i="4"/>
  <c r="N100" i="4"/>
  <c r="M100" i="4"/>
  <c r="L100" i="4"/>
  <c r="K100" i="4"/>
  <c r="J100" i="4"/>
  <c r="I100" i="4"/>
  <c r="V99" i="4"/>
  <c r="U99" i="4"/>
  <c r="T99" i="4"/>
  <c r="S99" i="4"/>
  <c r="R99" i="4"/>
  <c r="Q99" i="4"/>
  <c r="P99" i="4"/>
  <c r="O99" i="4"/>
  <c r="N99" i="4"/>
  <c r="M99" i="4"/>
  <c r="L99" i="4"/>
  <c r="K99" i="4"/>
  <c r="J99" i="4"/>
  <c r="I99" i="4"/>
  <c r="V98" i="4"/>
  <c r="U98" i="4"/>
  <c r="T98" i="4"/>
  <c r="S98" i="4"/>
  <c r="R98" i="4"/>
  <c r="Q98" i="4"/>
  <c r="P98" i="4"/>
  <c r="O98" i="4"/>
  <c r="N98" i="4"/>
  <c r="M98" i="4"/>
  <c r="L98" i="4"/>
  <c r="K98" i="4"/>
  <c r="J98" i="4"/>
  <c r="I98" i="4"/>
  <c r="V97" i="4"/>
  <c r="U97" i="4"/>
  <c r="T97" i="4"/>
  <c r="S97" i="4"/>
  <c r="R97" i="4"/>
  <c r="Q97" i="4"/>
  <c r="P97" i="4"/>
  <c r="O97" i="4"/>
  <c r="N97" i="4"/>
  <c r="M97" i="4"/>
  <c r="L97" i="4"/>
  <c r="K97" i="4"/>
  <c r="J97" i="4"/>
  <c r="I97" i="4"/>
  <c r="V96" i="4"/>
  <c r="U96" i="4"/>
  <c r="T96" i="4"/>
  <c r="S96" i="4"/>
  <c r="R96" i="4"/>
  <c r="Q96" i="4"/>
  <c r="P96" i="4"/>
  <c r="O96" i="4"/>
  <c r="N96" i="4"/>
  <c r="M96" i="4"/>
  <c r="L96" i="4"/>
  <c r="K96" i="4"/>
  <c r="J96" i="4"/>
  <c r="I96" i="4"/>
  <c r="V95" i="4"/>
  <c r="U95" i="4"/>
  <c r="T95" i="4"/>
  <c r="S95" i="4"/>
  <c r="R95" i="4"/>
  <c r="Q95" i="4"/>
  <c r="P95" i="4"/>
  <c r="O95" i="4"/>
  <c r="N95" i="4"/>
  <c r="M95" i="4"/>
  <c r="L95" i="4"/>
  <c r="K95" i="4"/>
  <c r="J95" i="4"/>
  <c r="I95" i="4"/>
  <c r="V94" i="4"/>
  <c r="U94" i="4"/>
  <c r="T94" i="4"/>
  <c r="S94" i="4"/>
  <c r="R94" i="4"/>
  <c r="Q94" i="4"/>
  <c r="P94" i="4"/>
  <c r="O94" i="4"/>
  <c r="N94" i="4"/>
  <c r="M94" i="4"/>
  <c r="L94" i="4"/>
  <c r="K94" i="4"/>
  <c r="J94" i="4"/>
  <c r="I94" i="4"/>
  <c r="V93" i="4"/>
  <c r="U93" i="4"/>
  <c r="T93" i="4"/>
  <c r="S93" i="4"/>
  <c r="R93" i="4"/>
  <c r="Q93" i="4"/>
  <c r="P93" i="4"/>
  <c r="O93" i="4"/>
  <c r="N93" i="4"/>
  <c r="M93" i="4"/>
  <c r="L93" i="4"/>
  <c r="K93" i="4"/>
  <c r="J93" i="4"/>
  <c r="I93" i="4"/>
  <c r="V92" i="4"/>
  <c r="U92" i="4"/>
  <c r="T92" i="4"/>
  <c r="S92" i="4"/>
  <c r="R92" i="4"/>
  <c r="Q92" i="4"/>
  <c r="P92" i="4"/>
  <c r="O92" i="4"/>
  <c r="N92" i="4"/>
  <c r="M92" i="4"/>
  <c r="L92" i="4"/>
  <c r="K92" i="4"/>
  <c r="J92" i="4"/>
  <c r="I92" i="4"/>
  <c r="V91" i="4"/>
  <c r="U91" i="4"/>
  <c r="T91" i="4"/>
  <c r="S91" i="4"/>
  <c r="R91" i="4"/>
  <c r="Q91" i="4"/>
  <c r="P91" i="4"/>
  <c r="O91" i="4"/>
  <c r="N91" i="4"/>
  <c r="M91" i="4"/>
  <c r="L91" i="4"/>
  <c r="K91" i="4"/>
  <c r="J91" i="4"/>
  <c r="I91" i="4"/>
  <c r="V90" i="4"/>
  <c r="U90" i="4"/>
  <c r="T90" i="4"/>
  <c r="S90" i="4"/>
  <c r="R90" i="4"/>
  <c r="Q90" i="4"/>
  <c r="P90" i="4"/>
  <c r="O90" i="4"/>
  <c r="N90" i="4"/>
  <c r="M90" i="4"/>
  <c r="L90" i="4"/>
  <c r="K90" i="4"/>
  <c r="J90" i="4"/>
  <c r="I90" i="4"/>
  <c r="Z84" i="4"/>
  <c r="AA84" i="4" s="1"/>
  <c r="AF90" i="9" s="1"/>
  <c r="Y84" i="4"/>
  <c r="AA83" i="4"/>
  <c r="Z83" i="4"/>
  <c r="Y83" i="4"/>
  <c r="AA82" i="4"/>
  <c r="AB82" i="4" s="1"/>
  <c r="AG88" i="9" s="1"/>
  <c r="Z82" i="4"/>
  <c r="Y82" i="4"/>
  <c r="Y81" i="4"/>
  <c r="Z80" i="4"/>
  <c r="Y80" i="4"/>
  <c r="AA80" i="4" s="1"/>
  <c r="AF86" i="9" s="1"/>
  <c r="Y79" i="4"/>
  <c r="Z78" i="4"/>
  <c r="Y78" i="4"/>
  <c r="AA78" i="4" s="1"/>
  <c r="AF84" i="9" s="1"/>
  <c r="Y77" i="4"/>
  <c r="Z76" i="4"/>
  <c r="AA76" i="4" s="1"/>
  <c r="AF82" i="9" s="1"/>
  <c r="Y76" i="4"/>
  <c r="AA75" i="4"/>
  <c r="Z75" i="4"/>
  <c r="Y75" i="4"/>
  <c r="AA74" i="4"/>
  <c r="AC74" i="4" s="1"/>
  <c r="AH80" i="9" s="1"/>
  <c r="Z74" i="4"/>
  <c r="Y74" i="4"/>
  <c r="Y73" i="4"/>
  <c r="Z72" i="4"/>
  <c r="Y72" i="4"/>
  <c r="AA72" i="4" s="1"/>
  <c r="AF78" i="9" s="1"/>
  <c r="Y71" i="4"/>
  <c r="Z70" i="4"/>
  <c r="Y70" i="4"/>
  <c r="AA70" i="4" s="1"/>
  <c r="AF76" i="9" s="1"/>
  <c r="Y69" i="4"/>
  <c r="V84" i="4"/>
  <c r="U84" i="4"/>
  <c r="T84" i="4"/>
  <c r="S84" i="4"/>
  <c r="R84" i="4"/>
  <c r="Q84" i="4"/>
  <c r="P84" i="4"/>
  <c r="O84" i="4"/>
  <c r="N84" i="4"/>
  <c r="M84" i="4"/>
  <c r="L84" i="4"/>
  <c r="K84" i="4"/>
  <c r="J84" i="4"/>
  <c r="I84" i="4"/>
  <c r="V83" i="4"/>
  <c r="U83" i="4"/>
  <c r="T83" i="4"/>
  <c r="S83" i="4"/>
  <c r="R83" i="4"/>
  <c r="Q83" i="4"/>
  <c r="P83" i="4"/>
  <c r="O83" i="4"/>
  <c r="N83" i="4"/>
  <c r="M83" i="4"/>
  <c r="L83" i="4"/>
  <c r="K83" i="4"/>
  <c r="J83" i="4"/>
  <c r="I83" i="4"/>
  <c r="V82" i="4"/>
  <c r="U82" i="4"/>
  <c r="T82" i="4"/>
  <c r="S82" i="4"/>
  <c r="R82" i="4"/>
  <c r="Q82" i="4"/>
  <c r="P82" i="4"/>
  <c r="O82" i="4"/>
  <c r="N82" i="4"/>
  <c r="M82" i="4"/>
  <c r="L82" i="4"/>
  <c r="K82" i="4"/>
  <c r="J82" i="4"/>
  <c r="I82" i="4"/>
  <c r="V81" i="4"/>
  <c r="U81" i="4"/>
  <c r="T81" i="4"/>
  <c r="S81" i="4"/>
  <c r="R81" i="4"/>
  <c r="Q81" i="4"/>
  <c r="P81" i="4"/>
  <c r="O81" i="4"/>
  <c r="N81" i="4"/>
  <c r="M81" i="4"/>
  <c r="L81" i="4"/>
  <c r="K81" i="4"/>
  <c r="J81" i="4"/>
  <c r="I81" i="4"/>
  <c r="V80" i="4"/>
  <c r="U80" i="4"/>
  <c r="T80" i="4"/>
  <c r="S80" i="4"/>
  <c r="R80" i="4"/>
  <c r="Q80" i="4"/>
  <c r="P80" i="4"/>
  <c r="O80" i="4"/>
  <c r="N80" i="4"/>
  <c r="M80" i="4"/>
  <c r="L80" i="4"/>
  <c r="K80" i="4"/>
  <c r="J80" i="4"/>
  <c r="I80" i="4"/>
  <c r="V79" i="4"/>
  <c r="U79" i="4"/>
  <c r="T79" i="4"/>
  <c r="S79" i="4"/>
  <c r="R79" i="4"/>
  <c r="Q79" i="4"/>
  <c r="P79" i="4"/>
  <c r="O79" i="4"/>
  <c r="N79" i="4"/>
  <c r="M79" i="4"/>
  <c r="L79" i="4"/>
  <c r="K79" i="4"/>
  <c r="J79" i="4"/>
  <c r="I79" i="4"/>
  <c r="V78" i="4"/>
  <c r="U78" i="4"/>
  <c r="T78" i="4"/>
  <c r="S78" i="4"/>
  <c r="R78" i="4"/>
  <c r="Q78" i="4"/>
  <c r="P78" i="4"/>
  <c r="O78" i="4"/>
  <c r="N78" i="4"/>
  <c r="M78" i="4"/>
  <c r="L78" i="4"/>
  <c r="K78" i="4"/>
  <c r="J78" i="4"/>
  <c r="I78" i="4"/>
  <c r="V77" i="4"/>
  <c r="U77" i="4"/>
  <c r="T77" i="4"/>
  <c r="S77" i="4"/>
  <c r="R77" i="4"/>
  <c r="Q77" i="4"/>
  <c r="P77" i="4"/>
  <c r="O77" i="4"/>
  <c r="N77" i="4"/>
  <c r="M77" i="4"/>
  <c r="L77" i="4"/>
  <c r="K77" i="4"/>
  <c r="J77" i="4"/>
  <c r="I77" i="4"/>
  <c r="V76" i="4"/>
  <c r="U76" i="4"/>
  <c r="T76" i="4"/>
  <c r="S76" i="4"/>
  <c r="R76" i="4"/>
  <c r="Q76" i="4"/>
  <c r="P76" i="4"/>
  <c r="O76" i="4"/>
  <c r="N76" i="4"/>
  <c r="M76" i="4"/>
  <c r="L76" i="4"/>
  <c r="K76" i="4"/>
  <c r="J76" i="4"/>
  <c r="I76" i="4"/>
  <c r="V75" i="4"/>
  <c r="U75" i="4"/>
  <c r="T75" i="4"/>
  <c r="S75" i="4"/>
  <c r="R75" i="4"/>
  <c r="Q75" i="4"/>
  <c r="P75" i="4"/>
  <c r="O75" i="4"/>
  <c r="N75" i="4"/>
  <c r="M75" i="4"/>
  <c r="L75" i="4"/>
  <c r="K75" i="4"/>
  <c r="J75" i="4"/>
  <c r="I75" i="4"/>
  <c r="V74" i="4"/>
  <c r="U74" i="4"/>
  <c r="T74" i="4"/>
  <c r="S74" i="4"/>
  <c r="R74" i="4"/>
  <c r="Q74" i="4"/>
  <c r="P74" i="4"/>
  <c r="O74" i="4"/>
  <c r="N74" i="4"/>
  <c r="M74" i="4"/>
  <c r="L74" i="4"/>
  <c r="K74" i="4"/>
  <c r="J74" i="4"/>
  <c r="I74" i="4"/>
  <c r="V73" i="4"/>
  <c r="U73" i="4"/>
  <c r="T73" i="4"/>
  <c r="S73" i="4"/>
  <c r="R73" i="4"/>
  <c r="Q73" i="4"/>
  <c r="P73" i="4"/>
  <c r="O73" i="4"/>
  <c r="N73" i="4"/>
  <c r="M73" i="4"/>
  <c r="L73" i="4"/>
  <c r="K73" i="4"/>
  <c r="J73" i="4"/>
  <c r="I73" i="4"/>
  <c r="V72" i="4"/>
  <c r="U72" i="4"/>
  <c r="T72" i="4"/>
  <c r="S72" i="4"/>
  <c r="R72" i="4"/>
  <c r="Q72" i="4"/>
  <c r="P72" i="4"/>
  <c r="O72" i="4"/>
  <c r="N72" i="4"/>
  <c r="M72" i="4"/>
  <c r="L72" i="4"/>
  <c r="K72" i="4"/>
  <c r="J72" i="4"/>
  <c r="I72" i="4"/>
  <c r="V71" i="4"/>
  <c r="U71" i="4"/>
  <c r="T71" i="4"/>
  <c r="S71" i="4"/>
  <c r="R71" i="4"/>
  <c r="Q71" i="4"/>
  <c r="P71" i="4"/>
  <c r="O71" i="4"/>
  <c r="N71" i="4"/>
  <c r="M71" i="4"/>
  <c r="L71" i="4"/>
  <c r="K71" i="4"/>
  <c r="J71" i="4"/>
  <c r="I71" i="4"/>
  <c r="V70" i="4"/>
  <c r="U70" i="4"/>
  <c r="T70" i="4"/>
  <c r="S70" i="4"/>
  <c r="R70" i="4"/>
  <c r="Q70" i="4"/>
  <c r="P70" i="4"/>
  <c r="O70" i="4"/>
  <c r="N70" i="4"/>
  <c r="M70" i="4"/>
  <c r="L70" i="4"/>
  <c r="K70" i="4"/>
  <c r="J70" i="4"/>
  <c r="I70" i="4"/>
  <c r="V69" i="4"/>
  <c r="U69" i="4"/>
  <c r="T69" i="4"/>
  <c r="S69" i="4"/>
  <c r="R69" i="4"/>
  <c r="Q69" i="4"/>
  <c r="P69" i="4"/>
  <c r="O69" i="4"/>
  <c r="N69" i="4"/>
  <c r="M69" i="4"/>
  <c r="L69" i="4"/>
  <c r="K69" i="4"/>
  <c r="J69" i="4"/>
  <c r="I69" i="4"/>
  <c r="Z63" i="4"/>
  <c r="AA63" i="4" s="1"/>
  <c r="AF69" i="9" s="1"/>
  <c r="Y63" i="4"/>
  <c r="AA62" i="4"/>
  <c r="Z62" i="4"/>
  <c r="Y62" i="4"/>
  <c r="Y61" i="4"/>
  <c r="Z61" i="4" s="1"/>
  <c r="AA61" i="4" s="1"/>
  <c r="AF67" i="9" s="1"/>
  <c r="Y60" i="4"/>
  <c r="Z59" i="4"/>
  <c r="Y59" i="4"/>
  <c r="AA59" i="4" s="1"/>
  <c r="AF65" i="9" s="1"/>
  <c r="Y58" i="4"/>
  <c r="Z57" i="4"/>
  <c r="Y57" i="4"/>
  <c r="AA57" i="4" s="1"/>
  <c r="AF63" i="9" s="1"/>
  <c r="Y56" i="4"/>
  <c r="Z55" i="4"/>
  <c r="AA55" i="4" s="1"/>
  <c r="AF61" i="9" s="1"/>
  <c r="Y55" i="4"/>
  <c r="AA54" i="4"/>
  <c r="Z54" i="4"/>
  <c r="Y54" i="4"/>
  <c r="Y53" i="4"/>
  <c r="Y52" i="4"/>
  <c r="Z51" i="4"/>
  <c r="AA51" i="4" s="1"/>
  <c r="AF57" i="9" s="1"/>
  <c r="Y51" i="4"/>
  <c r="Y50" i="4"/>
  <c r="Z49" i="4"/>
  <c r="Y49" i="4"/>
  <c r="AA49" i="4" s="1"/>
  <c r="AF55" i="9" s="1"/>
  <c r="Y48" i="4"/>
  <c r="V63" i="4"/>
  <c r="U63" i="4"/>
  <c r="T63" i="4"/>
  <c r="S63" i="4"/>
  <c r="R63" i="4"/>
  <c r="Q63" i="4"/>
  <c r="P63" i="4"/>
  <c r="O63" i="4"/>
  <c r="N63" i="4"/>
  <c r="M63" i="4"/>
  <c r="L63" i="4"/>
  <c r="K63" i="4"/>
  <c r="J63" i="4"/>
  <c r="I63" i="4"/>
  <c r="V62" i="4"/>
  <c r="U62" i="4"/>
  <c r="T62" i="4"/>
  <c r="S62" i="4"/>
  <c r="R62" i="4"/>
  <c r="Q62" i="4"/>
  <c r="P62" i="4"/>
  <c r="O62" i="4"/>
  <c r="N62" i="4"/>
  <c r="M62" i="4"/>
  <c r="L62" i="4"/>
  <c r="K62" i="4"/>
  <c r="J62" i="4"/>
  <c r="I62" i="4"/>
  <c r="V61" i="4"/>
  <c r="U61" i="4"/>
  <c r="T61" i="4"/>
  <c r="S61" i="4"/>
  <c r="R61" i="4"/>
  <c r="Q61" i="4"/>
  <c r="P61" i="4"/>
  <c r="O61" i="4"/>
  <c r="N61" i="4"/>
  <c r="M61" i="4"/>
  <c r="L61" i="4"/>
  <c r="K61" i="4"/>
  <c r="J61" i="4"/>
  <c r="I61" i="4"/>
  <c r="V60" i="4"/>
  <c r="U60" i="4"/>
  <c r="T60" i="4"/>
  <c r="S60" i="4"/>
  <c r="R60" i="4"/>
  <c r="Q60" i="4"/>
  <c r="P60" i="4"/>
  <c r="O60" i="4"/>
  <c r="N60" i="4"/>
  <c r="M60" i="4"/>
  <c r="L60" i="4"/>
  <c r="K60" i="4"/>
  <c r="J60" i="4"/>
  <c r="I60" i="4"/>
  <c r="V59" i="4"/>
  <c r="U59" i="4"/>
  <c r="T59" i="4"/>
  <c r="S59" i="4"/>
  <c r="R59" i="4"/>
  <c r="Q59" i="4"/>
  <c r="P59" i="4"/>
  <c r="O59" i="4"/>
  <c r="N59" i="4"/>
  <c r="M59" i="4"/>
  <c r="L59" i="4"/>
  <c r="K59" i="4"/>
  <c r="J59" i="4"/>
  <c r="I59" i="4"/>
  <c r="V58" i="4"/>
  <c r="U58" i="4"/>
  <c r="T58" i="4"/>
  <c r="S58" i="4"/>
  <c r="R58" i="4"/>
  <c r="Q58" i="4"/>
  <c r="P58" i="4"/>
  <c r="O58" i="4"/>
  <c r="N58" i="4"/>
  <c r="M58" i="4"/>
  <c r="L58" i="4"/>
  <c r="K58" i="4"/>
  <c r="J58" i="4"/>
  <c r="I58" i="4"/>
  <c r="V57" i="4"/>
  <c r="U57" i="4"/>
  <c r="T57" i="4"/>
  <c r="S57" i="4"/>
  <c r="R57" i="4"/>
  <c r="Q57" i="4"/>
  <c r="P57" i="4"/>
  <c r="O57" i="4"/>
  <c r="N57" i="4"/>
  <c r="M57" i="4"/>
  <c r="L57" i="4"/>
  <c r="K57" i="4"/>
  <c r="J57" i="4"/>
  <c r="I57" i="4"/>
  <c r="V56" i="4"/>
  <c r="U56" i="4"/>
  <c r="T56" i="4"/>
  <c r="S56" i="4"/>
  <c r="R56" i="4"/>
  <c r="Q56" i="4"/>
  <c r="P56" i="4"/>
  <c r="O56" i="4"/>
  <c r="N56" i="4"/>
  <c r="M56" i="4"/>
  <c r="L56" i="4"/>
  <c r="K56" i="4"/>
  <c r="J56" i="4"/>
  <c r="I56" i="4"/>
  <c r="V55" i="4"/>
  <c r="U55" i="4"/>
  <c r="T55" i="4"/>
  <c r="S55" i="4"/>
  <c r="R55" i="4"/>
  <c r="Q55" i="4"/>
  <c r="P55" i="4"/>
  <c r="O55" i="4"/>
  <c r="N55" i="4"/>
  <c r="M55" i="4"/>
  <c r="L55" i="4"/>
  <c r="K55" i="4"/>
  <c r="J55" i="4"/>
  <c r="I55" i="4"/>
  <c r="V54" i="4"/>
  <c r="U54" i="4"/>
  <c r="T54" i="4"/>
  <c r="S54" i="4"/>
  <c r="R54" i="4"/>
  <c r="Q54" i="4"/>
  <c r="P54" i="4"/>
  <c r="O54" i="4"/>
  <c r="N54" i="4"/>
  <c r="M54" i="4"/>
  <c r="L54" i="4"/>
  <c r="K54" i="4"/>
  <c r="J54" i="4"/>
  <c r="I54" i="4"/>
  <c r="V53" i="4"/>
  <c r="U53" i="4"/>
  <c r="T53" i="4"/>
  <c r="S53" i="4"/>
  <c r="R53" i="4"/>
  <c r="Q53" i="4"/>
  <c r="P53" i="4"/>
  <c r="O53" i="4"/>
  <c r="N53" i="4"/>
  <c r="M53" i="4"/>
  <c r="L53" i="4"/>
  <c r="K53" i="4"/>
  <c r="J53" i="4"/>
  <c r="I53" i="4"/>
  <c r="V52" i="4"/>
  <c r="U52" i="4"/>
  <c r="T52" i="4"/>
  <c r="S52" i="4"/>
  <c r="R52" i="4"/>
  <c r="Q52" i="4"/>
  <c r="P52" i="4"/>
  <c r="O52" i="4"/>
  <c r="N52" i="4"/>
  <c r="M52" i="4"/>
  <c r="L52" i="4"/>
  <c r="K52" i="4"/>
  <c r="J52" i="4"/>
  <c r="I52" i="4"/>
  <c r="V51" i="4"/>
  <c r="U51" i="4"/>
  <c r="T51" i="4"/>
  <c r="S51" i="4"/>
  <c r="R51" i="4"/>
  <c r="Q51" i="4"/>
  <c r="P51" i="4"/>
  <c r="O51" i="4"/>
  <c r="N51" i="4"/>
  <c r="M51" i="4"/>
  <c r="L51" i="4"/>
  <c r="K51" i="4"/>
  <c r="J51" i="4"/>
  <c r="I51" i="4"/>
  <c r="V50" i="4"/>
  <c r="U50" i="4"/>
  <c r="T50" i="4"/>
  <c r="S50" i="4"/>
  <c r="R50" i="4"/>
  <c r="Q50" i="4"/>
  <c r="P50" i="4"/>
  <c r="O50" i="4"/>
  <c r="N50" i="4"/>
  <c r="M50" i="4"/>
  <c r="L50" i="4"/>
  <c r="K50" i="4"/>
  <c r="J50" i="4"/>
  <c r="I50" i="4"/>
  <c r="V49" i="4"/>
  <c r="U49" i="4"/>
  <c r="T49" i="4"/>
  <c r="S49" i="4"/>
  <c r="R49" i="4"/>
  <c r="Q49" i="4"/>
  <c r="P49" i="4"/>
  <c r="O49" i="4"/>
  <c r="N49" i="4"/>
  <c r="M49" i="4"/>
  <c r="L49" i="4"/>
  <c r="K49" i="4"/>
  <c r="J49" i="4"/>
  <c r="I49" i="4"/>
  <c r="V48" i="4"/>
  <c r="U48" i="4"/>
  <c r="T48" i="4"/>
  <c r="S48" i="4"/>
  <c r="R48" i="4"/>
  <c r="Q48" i="4"/>
  <c r="P48" i="4"/>
  <c r="O48" i="4"/>
  <c r="N48" i="4"/>
  <c r="M48" i="4"/>
  <c r="L48" i="4"/>
  <c r="K48" i="4"/>
  <c r="J48" i="4"/>
  <c r="I48" i="4"/>
  <c r="Y42" i="4"/>
  <c r="Z42" i="4" s="1"/>
  <c r="AA41" i="4"/>
  <c r="Z41" i="4"/>
  <c r="Y41" i="4"/>
  <c r="Y40" i="4"/>
  <c r="Y39" i="4"/>
  <c r="Y38" i="4"/>
  <c r="Z38" i="4" s="1"/>
  <c r="AA37" i="4"/>
  <c r="Z37" i="4"/>
  <c r="Y37" i="4"/>
  <c r="W42" i="4"/>
  <c r="V42" i="4"/>
  <c r="U42" i="4"/>
  <c r="T42" i="4"/>
  <c r="S42" i="4"/>
  <c r="R42" i="4"/>
  <c r="Q42" i="4"/>
  <c r="P42" i="4"/>
  <c r="O42" i="4"/>
  <c r="N42" i="4"/>
  <c r="M42" i="4"/>
  <c r="L42" i="4"/>
  <c r="K42" i="4"/>
  <c r="J42" i="4"/>
  <c r="I42" i="4"/>
  <c r="W41" i="4"/>
  <c r="V41" i="4"/>
  <c r="U41" i="4"/>
  <c r="T41" i="4"/>
  <c r="S41" i="4"/>
  <c r="R41" i="4"/>
  <c r="Q41" i="4"/>
  <c r="P41" i="4"/>
  <c r="O41" i="4"/>
  <c r="N41" i="4"/>
  <c r="M41" i="4"/>
  <c r="L41" i="4"/>
  <c r="K41" i="4"/>
  <c r="J41" i="4"/>
  <c r="I41" i="4"/>
  <c r="W40" i="4"/>
  <c r="V40" i="4"/>
  <c r="U40" i="4"/>
  <c r="T40" i="4"/>
  <c r="S40" i="4"/>
  <c r="R40" i="4"/>
  <c r="Q40" i="4"/>
  <c r="P40" i="4"/>
  <c r="O40" i="4"/>
  <c r="N40" i="4"/>
  <c r="M40" i="4"/>
  <c r="L40" i="4"/>
  <c r="K40" i="4"/>
  <c r="J40" i="4"/>
  <c r="I40" i="4"/>
  <c r="W39" i="4"/>
  <c r="V39" i="4"/>
  <c r="U39" i="4"/>
  <c r="T39" i="4"/>
  <c r="S39" i="4"/>
  <c r="R39" i="4"/>
  <c r="Q39" i="4"/>
  <c r="P39" i="4"/>
  <c r="O39" i="4"/>
  <c r="N39" i="4"/>
  <c r="M39" i="4"/>
  <c r="L39" i="4"/>
  <c r="K39" i="4"/>
  <c r="J39" i="4"/>
  <c r="I39" i="4"/>
  <c r="W38" i="4"/>
  <c r="V38" i="4"/>
  <c r="U38" i="4"/>
  <c r="T38" i="4"/>
  <c r="S38" i="4"/>
  <c r="R38" i="4"/>
  <c r="Q38" i="4"/>
  <c r="P38" i="4"/>
  <c r="O38" i="4"/>
  <c r="N38" i="4"/>
  <c r="M38" i="4"/>
  <c r="L38" i="4"/>
  <c r="K38" i="4"/>
  <c r="J38" i="4"/>
  <c r="I38" i="4"/>
  <c r="W37" i="4"/>
  <c r="V37" i="4"/>
  <c r="U37" i="4"/>
  <c r="T37" i="4"/>
  <c r="S37" i="4"/>
  <c r="R37" i="4"/>
  <c r="Q37" i="4"/>
  <c r="P37" i="4"/>
  <c r="O37" i="4"/>
  <c r="N37" i="4"/>
  <c r="M37" i="4"/>
  <c r="L37" i="4"/>
  <c r="K37" i="4"/>
  <c r="J37" i="4"/>
  <c r="I37" i="4"/>
  <c r="Y31" i="4"/>
  <c r="Z31" i="4" s="1"/>
  <c r="AA31" i="4" s="1"/>
  <c r="AF37" i="9" s="1"/>
  <c r="Y30" i="4"/>
  <c r="Z30" i="4" s="1"/>
  <c r="AA30" i="4" s="1"/>
  <c r="AF36" i="9" s="1"/>
  <c r="Y29" i="4"/>
  <c r="Z29" i="4" s="1"/>
  <c r="AA29" i="4" s="1"/>
  <c r="AF35" i="9" s="1"/>
  <c r="Y28" i="4"/>
  <c r="Z28" i="4" s="1"/>
  <c r="Y27" i="4"/>
  <c r="Z27" i="4" s="1"/>
  <c r="AA27" i="4" s="1"/>
  <c r="AF33" i="9" s="1"/>
  <c r="Y26" i="4"/>
  <c r="Z26" i="4" s="1"/>
  <c r="AA26" i="4" s="1"/>
  <c r="AF32" i="9" s="1"/>
  <c r="Y25" i="4"/>
  <c r="Z25" i="4" s="1"/>
  <c r="AA25" i="4" s="1"/>
  <c r="AF31" i="9" s="1"/>
  <c r="Y24" i="4"/>
  <c r="Z24" i="4" s="1"/>
  <c r="Y23" i="4"/>
  <c r="Z23" i="4" s="1"/>
  <c r="AA23" i="4" s="1"/>
  <c r="AF29" i="9" s="1"/>
  <c r="Y22" i="4"/>
  <c r="Z22" i="4" s="1"/>
  <c r="AA22" i="4" s="1"/>
  <c r="AF28" i="9" s="1"/>
  <c r="Y21" i="4"/>
  <c r="Y20" i="4"/>
  <c r="Z20" i="4" s="1"/>
  <c r="Y19" i="4"/>
  <c r="Z19" i="4" s="1"/>
  <c r="AA19" i="4" s="1"/>
  <c r="AF25" i="9" s="1"/>
  <c r="Y18" i="4"/>
  <c r="Z18" i="4" s="1"/>
  <c r="AA18" i="4" s="1"/>
  <c r="AF24" i="9" s="1"/>
  <c r="Y17" i="4"/>
  <c r="Z17" i="4" s="1"/>
  <c r="AA17" i="4" s="1"/>
  <c r="AF23" i="9" s="1"/>
  <c r="Y16" i="4"/>
  <c r="Z16" i="4" s="1"/>
  <c r="Y15" i="4"/>
  <c r="Z15" i="4" s="1"/>
  <c r="AA15" i="4" s="1"/>
  <c r="AF21" i="9" s="1"/>
  <c r="Y14" i="4"/>
  <c r="Z14" i="4" s="1"/>
  <c r="AA14" i="4" s="1"/>
  <c r="AF20" i="9" s="1"/>
  <c r="Y13" i="4"/>
  <c r="Z13" i="4" s="1"/>
  <c r="AA13" i="4" s="1"/>
  <c r="AF19" i="9" s="1"/>
  <c r="Y12" i="4"/>
  <c r="Y11" i="4"/>
  <c r="Z11" i="4" s="1"/>
  <c r="AA11" i="4" s="1"/>
  <c r="AF17" i="9" s="1"/>
  <c r="Y10" i="4"/>
  <c r="Z10" i="4" s="1"/>
  <c r="AA10" i="4" s="1"/>
  <c r="Y9" i="4"/>
  <c r="Y8" i="4"/>
  <c r="AA7" i="4"/>
  <c r="Y7" i="4"/>
  <c r="Z7" i="4" s="1"/>
  <c r="I91" i="8"/>
  <c r="J91" i="8"/>
  <c r="K91" i="8"/>
  <c r="L91" i="8"/>
  <c r="M91" i="8"/>
  <c r="N91" i="8"/>
  <c r="O91" i="8"/>
  <c r="P91" i="8"/>
  <c r="Q91" i="8"/>
  <c r="R91" i="8"/>
  <c r="S91" i="8"/>
  <c r="T91" i="8"/>
  <c r="U91" i="8"/>
  <c r="V91" i="8"/>
  <c r="I92" i="8"/>
  <c r="J92" i="8"/>
  <c r="K92" i="8"/>
  <c r="L92" i="8"/>
  <c r="M92" i="8"/>
  <c r="N92" i="8"/>
  <c r="O92" i="8"/>
  <c r="P92" i="8"/>
  <c r="Q92" i="8"/>
  <c r="R92" i="8"/>
  <c r="S92" i="8"/>
  <c r="T92" i="8"/>
  <c r="U92" i="8"/>
  <c r="V92" i="8"/>
  <c r="I93" i="8"/>
  <c r="J93" i="8"/>
  <c r="K93" i="8"/>
  <c r="L93" i="8"/>
  <c r="M93" i="8"/>
  <c r="N93" i="8"/>
  <c r="O93" i="8"/>
  <c r="P93" i="8"/>
  <c r="Q93" i="8"/>
  <c r="R93" i="8"/>
  <c r="S93" i="8"/>
  <c r="T93" i="8"/>
  <c r="U93" i="8"/>
  <c r="V93" i="8"/>
  <c r="I94" i="8"/>
  <c r="J94" i="8"/>
  <c r="K94" i="8"/>
  <c r="L94" i="8"/>
  <c r="M94" i="8"/>
  <c r="N94" i="8"/>
  <c r="O94" i="8"/>
  <c r="P94" i="8"/>
  <c r="Q94" i="8"/>
  <c r="R94" i="8"/>
  <c r="S94" i="8"/>
  <c r="T94" i="8"/>
  <c r="U94" i="8"/>
  <c r="V94" i="8"/>
  <c r="I95" i="8"/>
  <c r="J95" i="8"/>
  <c r="K95" i="8"/>
  <c r="L95" i="8"/>
  <c r="M95" i="8"/>
  <c r="N95" i="8"/>
  <c r="O95" i="8"/>
  <c r="P95" i="8"/>
  <c r="Q95" i="8"/>
  <c r="R95" i="8"/>
  <c r="S95" i="8"/>
  <c r="T95" i="8"/>
  <c r="U95" i="8"/>
  <c r="V95" i="8"/>
  <c r="I96" i="8"/>
  <c r="J96" i="8"/>
  <c r="K96" i="8"/>
  <c r="L96" i="8"/>
  <c r="M96" i="8"/>
  <c r="N96" i="8"/>
  <c r="O96" i="8"/>
  <c r="P96" i="8"/>
  <c r="Q96" i="8"/>
  <c r="R96" i="8"/>
  <c r="S96" i="8"/>
  <c r="T96" i="8"/>
  <c r="U96" i="8"/>
  <c r="V96" i="8"/>
  <c r="I97" i="8"/>
  <c r="J97" i="8"/>
  <c r="K97" i="8"/>
  <c r="L97" i="8"/>
  <c r="M97" i="8"/>
  <c r="N97" i="8"/>
  <c r="O97" i="8"/>
  <c r="P97" i="8"/>
  <c r="Q97" i="8"/>
  <c r="R97" i="8"/>
  <c r="S97" i="8"/>
  <c r="T97" i="8"/>
  <c r="U97" i="8"/>
  <c r="V97" i="8"/>
  <c r="I98" i="8"/>
  <c r="J98" i="8"/>
  <c r="K98" i="8"/>
  <c r="L98" i="8"/>
  <c r="M98" i="8"/>
  <c r="N98" i="8"/>
  <c r="O98" i="8"/>
  <c r="P98" i="8"/>
  <c r="Q98" i="8"/>
  <c r="R98" i="8"/>
  <c r="S98" i="8"/>
  <c r="T98" i="8"/>
  <c r="U98" i="8"/>
  <c r="V98" i="8"/>
  <c r="I99" i="8"/>
  <c r="J99" i="8"/>
  <c r="K99" i="8"/>
  <c r="L99" i="8"/>
  <c r="M99" i="8"/>
  <c r="N99" i="8"/>
  <c r="O99" i="8"/>
  <c r="P99" i="8"/>
  <c r="Q99" i="8"/>
  <c r="R99" i="8"/>
  <c r="S99" i="8"/>
  <c r="T99" i="8"/>
  <c r="U99" i="8"/>
  <c r="V99" i="8"/>
  <c r="I100" i="8"/>
  <c r="J100" i="8"/>
  <c r="K100" i="8"/>
  <c r="L100" i="8"/>
  <c r="M100" i="8"/>
  <c r="N100" i="8"/>
  <c r="O100" i="8"/>
  <c r="P100" i="8"/>
  <c r="Q100" i="8"/>
  <c r="R100" i="8"/>
  <c r="S100" i="8"/>
  <c r="T100" i="8"/>
  <c r="U100" i="8"/>
  <c r="V100" i="8"/>
  <c r="I101" i="8"/>
  <c r="J101" i="8"/>
  <c r="K101" i="8"/>
  <c r="L101" i="8"/>
  <c r="M101" i="8"/>
  <c r="N101" i="8"/>
  <c r="O101" i="8"/>
  <c r="P101" i="8"/>
  <c r="Q101" i="8"/>
  <c r="R101" i="8"/>
  <c r="S101" i="8"/>
  <c r="T101" i="8"/>
  <c r="U101" i="8"/>
  <c r="V101" i="8"/>
  <c r="V90" i="8"/>
  <c r="U90" i="8"/>
  <c r="T90" i="8"/>
  <c r="S90" i="8"/>
  <c r="R90" i="8"/>
  <c r="Q90" i="8"/>
  <c r="P90" i="8"/>
  <c r="O90" i="8"/>
  <c r="N90" i="8"/>
  <c r="M90" i="8"/>
  <c r="L90" i="8"/>
  <c r="I90" i="8"/>
  <c r="J90" i="8"/>
  <c r="K90" i="8"/>
  <c r="H90" i="8"/>
  <c r="H58" i="8"/>
  <c r="R58" i="8" s="1"/>
  <c r="R138" i="8" s="1"/>
  <c r="H23" i="8"/>
  <c r="G107" i="4"/>
  <c r="G91" i="4"/>
  <c r="G92" i="4"/>
  <c r="G93" i="4"/>
  <c r="G94" i="4"/>
  <c r="G95" i="4"/>
  <c r="G96" i="4"/>
  <c r="G97" i="4"/>
  <c r="G98" i="4"/>
  <c r="G99" i="4"/>
  <c r="G100" i="4"/>
  <c r="G101" i="4"/>
  <c r="G90" i="4"/>
  <c r="G70" i="4"/>
  <c r="G71" i="4"/>
  <c r="G72" i="4"/>
  <c r="G73" i="4"/>
  <c r="G74" i="4"/>
  <c r="G75" i="4"/>
  <c r="G76" i="4"/>
  <c r="G77" i="4"/>
  <c r="G78" i="4"/>
  <c r="G79" i="4"/>
  <c r="G80" i="4"/>
  <c r="G81" i="4"/>
  <c r="G82" i="4"/>
  <c r="G83" i="4"/>
  <c r="G84" i="4"/>
  <c r="G69" i="4"/>
  <c r="G49" i="4"/>
  <c r="G50" i="4"/>
  <c r="G51" i="4"/>
  <c r="G52" i="4"/>
  <c r="G53" i="4"/>
  <c r="G54" i="4"/>
  <c r="G55" i="4"/>
  <c r="G56" i="4"/>
  <c r="G57" i="4"/>
  <c r="G58" i="4"/>
  <c r="G59" i="4"/>
  <c r="G60" i="4"/>
  <c r="G61" i="4"/>
  <c r="G62" i="4"/>
  <c r="G63" i="4"/>
  <c r="G48" i="4"/>
  <c r="G38" i="4"/>
  <c r="G39" i="4"/>
  <c r="G40" i="4"/>
  <c r="G41" i="4"/>
  <c r="G42" i="4"/>
  <c r="G37" i="4"/>
  <c r="G8" i="4"/>
  <c r="G9" i="4"/>
  <c r="G10" i="4"/>
  <c r="G11" i="4"/>
  <c r="G12" i="4"/>
  <c r="G13" i="4"/>
  <c r="G14" i="4"/>
  <c r="G15" i="4"/>
  <c r="G16" i="4"/>
  <c r="G17" i="4"/>
  <c r="G18" i="4"/>
  <c r="G19" i="4"/>
  <c r="G20" i="4"/>
  <c r="G21" i="4"/>
  <c r="G22" i="4"/>
  <c r="G23" i="4"/>
  <c r="G24" i="4"/>
  <c r="G25" i="4"/>
  <c r="G26" i="4"/>
  <c r="G27" i="4"/>
  <c r="G28" i="4"/>
  <c r="G29" i="4"/>
  <c r="G30" i="4"/>
  <c r="G31" i="4"/>
  <c r="G7" i="4"/>
  <c r="G107" i="8"/>
  <c r="G117" i="8" s="1"/>
  <c r="G91" i="8"/>
  <c r="G92" i="8"/>
  <c r="H92" i="8" s="1"/>
  <c r="G93" i="8"/>
  <c r="G94" i="8"/>
  <c r="G95" i="8"/>
  <c r="G96" i="8"/>
  <c r="G97" i="8"/>
  <c r="H97" i="8" s="1"/>
  <c r="G98" i="8"/>
  <c r="G99" i="8"/>
  <c r="G100" i="8"/>
  <c r="H100" i="8" s="1"/>
  <c r="Y100" i="8" s="1"/>
  <c r="G101" i="8"/>
  <c r="G90" i="8"/>
  <c r="G70" i="8"/>
  <c r="H70" i="8" s="1"/>
  <c r="G71" i="8"/>
  <c r="H71" i="8" s="1"/>
  <c r="G72" i="8"/>
  <c r="G73" i="8"/>
  <c r="H73" i="8" s="1"/>
  <c r="G74" i="8"/>
  <c r="H74" i="8" s="1"/>
  <c r="G75" i="8"/>
  <c r="H75" i="8" s="1"/>
  <c r="G76" i="8"/>
  <c r="H76" i="8" s="1"/>
  <c r="R76" i="8" s="1"/>
  <c r="G77" i="8"/>
  <c r="H77" i="8" s="1"/>
  <c r="G78" i="8"/>
  <c r="G79" i="8"/>
  <c r="H79" i="8" s="1"/>
  <c r="G80" i="8"/>
  <c r="G81" i="8"/>
  <c r="H81" i="8" s="1"/>
  <c r="G82" i="8"/>
  <c r="G83" i="8"/>
  <c r="H83" i="8" s="1"/>
  <c r="O83" i="8" s="1"/>
  <c r="G84" i="8"/>
  <c r="H84" i="8" s="1"/>
  <c r="G69" i="8"/>
  <c r="H69" i="8" s="1"/>
  <c r="G49" i="8"/>
  <c r="G50" i="8"/>
  <c r="G51" i="8"/>
  <c r="G52" i="8"/>
  <c r="G53" i="8"/>
  <c r="G54" i="8"/>
  <c r="G114" i="8" s="1"/>
  <c r="G55" i="8"/>
  <c r="H55" i="8" s="1"/>
  <c r="U55" i="8" s="1"/>
  <c r="G56" i="8"/>
  <c r="H56" i="8" s="1"/>
  <c r="G57" i="8"/>
  <c r="G58" i="8"/>
  <c r="G59" i="8"/>
  <c r="G60" i="8"/>
  <c r="G61" i="8"/>
  <c r="G62" i="8"/>
  <c r="H62" i="8" s="1"/>
  <c r="G63" i="8"/>
  <c r="H63" i="8" s="1"/>
  <c r="V63" i="8" s="1"/>
  <c r="G48" i="8"/>
  <c r="H48" i="8" s="1"/>
  <c r="Y48" i="8" s="1"/>
  <c r="G38" i="8"/>
  <c r="G39" i="8"/>
  <c r="G40" i="8"/>
  <c r="G41" i="8"/>
  <c r="H41" i="8" s="1"/>
  <c r="G42" i="8"/>
  <c r="H42" i="8" s="1"/>
  <c r="G37" i="8"/>
  <c r="H37" i="8" s="1"/>
  <c r="H125" i="8" s="1"/>
  <c r="G8" i="8"/>
  <c r="H8" i="8" s="1"/>
  <c r="G9" i="8"/>
  <c r="H9" i="8" s="1"/>
  <c r="G10" i="8"/>
  <c r="G11" i="8"/>
  <c r="G12" i="8"/>
  <c r="G13" i="8"/>
  <c r="G14" i="8"/>
  <c r="H14" i="8" s="1"/>
  <c r="S14" i="8" s="1"/>
  <c r="G15" i="8"/>
  <c r="G112" i="8" s="1"/>
  <c r="G16" i="8"/>
  <c r="H16" i="8" s="1"/>
  <c r="G17" i="8"/>
  <c r="H17" i="8" s="1"/>
  <c r="G18" i="8"/>
  <c r="G19" i="8"/>
  <c r="G20" i="8"/>
  <c r="G21" i="8"/>
  <c r="G22" i="8"/>
  <c r="H22" i="8" s="1"/>
  <c r="O22" i="8" s="1"/>
  <c r="G23" i="8"/>
  <c r="G24" i="8"/>
  <c r="H24" i="8" s="1"/>
  <c r="G25" i="8"/>
  <c r="G124" i="8" s="1"/>
  <c r="G26" i="8"/>
  <c r="G27" i="8"/>
  <c r="G28" i="8"/>
  <c r="G29" i="8"/>
  <c r="G30" i="8"/>
  <c r="H30" i="8" s="1"/>
  <c r="N30" i="8" s="1"/>
  <c r="G31" i="8"/>
  <c r="H31" i="8" s="1"/>
  <c r="G7" i="8"/>
  <c r="H7" i="8" s="1"/>
  <c r="H10" i="8"/>
  <c r="W10" i="8" s="1"/>
  <c r="H11" i="8"/>
  <c r="H12" i="8"/>
  <c r="W12" i="8" s="1"/>
  <c r="H13" i="8"/>
  <c r="R13" i="8" s="1"/>
  <c r="H18" i="8"/>
  <c r="O18" i="8" s="1"/>
  <c r="H19" i="8"/>
  <c r="H20" i="8"/>
  <c r="W20" i="8" s="1"/>
  <c r="H21" i="8"/>
  <c r="Q21" i="8" s="1"/>
  <c r="H26" i="8"/>
  <c r="T26" i="8" s="1"/>
  <c r="H27" i="8"/>
  <c r="K27" i="8" s="1"/>
  <c r="H28" i="8"/>
  <c r="J28" i="8" s="1"/>
  <c r="H29" i="8"/>
  <c r="P29" i="8" s="1"/>
  <c r="H38" i="8"/>
  <c r="V38" i="8" s="1"/>
  <c r="V137" i="8" s="1"/>
  <c r="H39" i="8"/>
  <c r="J39" i="8" s="1"/>
  <c r="J113" i="8" s="1"/>
  <c r="H40" i="8"/>
  <c r="H49" i="8"/>
  <c r="N49" i="8" s="1"/>
  <c r="H50" i="8"/>
  <c r="S50" i="8" s="1"/>
  <c r="H51" i="8"/>
  <c r="M51" i="8" s="1"/>
  <c r="H52" i="8"/>
  <c r="H53" i="8"/>
  <c r="U53" i="8" s="1"/>
  <c r="H57" i="8"/>
  <c r="N57" i="8" s="1"/>
  <c r="H59" i="8"/>
  <c r="U59" i="8" s="1"/>
  <c r="H60" i="8"/>
  <c r="M60" i="8" s="1"/>
  <c r="H61" i="8"/>
  <c r="N61" i="8" s="1"/>
  <c r="H72" i="8"/>
  <c r="H78" i="8"/>
  <c r="T78" i="8" s="1"/>
  <c r="H80" i="8"/>
  <c r="J80" i="8" s="1"/>
  <c r="H82" i="8"/>
  <c r="O82" i="8" s="1"/>
  <c r="H91" i="8"/>
  <c r="H93" i="8"/>
  <c r="H94" i="8"/>
  <c r="H95" i="8"/>
  <c r="H96" i="8"/>
  <c r="H98" i="8"/>
  <c r="H99" i="8"/>
  <c r="H101" i="8"/>
  <c r="Y101" i="8" s="1"/>
  <c r="R72" i="8"/>
  <c r="Q40" i="8"/>
  <c r="K12" i="8"/>
  <c r="K20" i="8"/>
  <c r="G141" i="8"/>
  <c r="F141" i="8"/>
  <c r="E141" i="8"/>
  <c r="D141" i="8"/>
  <c r="AP140" i="8"/>
  <c r="W140" i="8"/>
  <c r="F140" i="8"/>
  <c r="E140" i="8"/>
  <c r="D140" i="8"/>
  <c r="AP139" i="8"/>
  <c r="W139" i="8"/>
  <c r="G139" i="8"/>
  <c r="F139" i="8"/>
  <c r="E139" i="8"/>
  <c r="D139" i="8"/>
  <c r="AP138" i="8"/>
  <c r="W138" i="8"/>
  <c r="G138" i="8"/>
  <c r="F138" i="8"/>
  <c r="E138" i="8"/>
  <c r="D138" i="8"/>
  <c r="G137" i="8"/>
  <c r="F137" i="8"/>
  <c r="E137" i="8"/>
  <c r="D137" i="8"/>
  <c r="F136" i="8"/>
  <c r="E136" i="8"/>
  <c r="D136" i="8"/>
  <c r="F129" i="8"/>
  <c r="E129" i="8"/>
  <c r="D129" i="8"/>
  <c r="AP128" i="8"/>
  <c r="W128" i="8"/>
  <c r="F128" i="8"/>
  <c r="E128" i="8"/>
  <c r="D128" i="8"/>
  <c r="AP127" i="8"/>
  <c r="W127" i="8"/>
  <c r="F127" i="8"/>
  <c r="E127" i="8"/>
  <c r="D127" i="8"/>
  <c r="AP126" i="8"/>
  <c r="W126" i="8"/>
  <c r="F126" i="8"/>
  <c r="E126" i="8"/>
  <c r="D126" i="8"/>
  <c r="F125" i="8"/>
  <c r="E125" i="8"/>
  <c r="D125" i="8"/>
  <c r="F124" i="8"/>
  <c r="E124" i="8"/>
  <c r="D124" i="8"/>
  <c r="F117" i="8"/>
  <c r="E117" i="8"/>
  <c r="D117" i="8"/>
  <c r="AP116" i="8"/>
  <c r="W116" i="8"/>
  <c r="G116" i="8"/>
  <c r="F116" i="8"/>
  <c r="E116" i="8"/>
  <c r="D116" i="8"/>
  <c r="AP115" i="8"/>
  <c r="W115" i="8"/>
  <c r="F115" i="8"/>
  <c r="E115" i="8"/>
  <c r="D115" i="8"/>
  <c r="AP114" i="8"/>
  <c r="W114" i="8"/>
  <c r="F114" i="8"/>
  <c r="E114" i="8"/>
  <c r="D114" i="8"/>
  <c r="G113" i="8"/>
  <c r="F113" i="8"/>
  <c r="E113" i="8"/>
  <c r="D113" i="8"/>
  <c r="F112" i="8"/>
  <c r="E112" i="8"/>
  <c r="D112" i="8"/>
  <c r="D102" i="8"/>
  <c r="D85" i="8"/>
  <c r="R82" i="8"/>
  <c r="Q82" i="8"/>
  <c r="Y78" i="8"/>
  <c r="V78" i="8"/>
  <c r="U78" i="8"/>
  <c r="N78" i="8"/>
  <c r="M78" i="8"/>
  <c r="L78" i="8"/>
  <c r="J78" i="8"/>
  <c r="Y72" i="8"/>
  <c r="U72" i="8"/>
  <c r="T72" i="8"/>
  <c r="O72" i="8"/>
  <c r="M72" i="8"/>
  <c r="J72" i="8"/>
  <c r="I72" i="8"/>
  <c r="D64" i="8"/>
  <c r="V61" i="8"/>
  <c r="P61" i="8"/>
  <c r="M61" i="8"/>
  <c r="O57" i="8"/>
  <c r="M57" i="8"/>
  <c r="Y52" i="8"/>
  <c r="Z52" i="8" s="1"/>
  <c r="N52" i="8"/>
  <c r="M52" i="8"/>
  <c r="K52" i="8"/>
  <c r="J52" i="8"/>
  <c r="U52" i="8"/>
  <c r="S51" i="8"/>
  <c r="O51" i="8"/>
  <c r="N51" i="8"/>
  <c r="U51" i="8"/>
  <c r="V50" i="8"/>
  <c r="D43" i="8"/>
  <c r="T39" i="8"/>
  <c r="T113" i="8" s="1"/>
  <c r="S39" i="8"/>
  <c r="S113" i="8" s="1"/>
  <c r="K39" i="8"/>
  <c r="K113" i="8" s="1"/>
  <c r="D32" i="8"/>
  <c r="Q28" i="8"/>
  <c r="N27" i="8"/>
  <c r="S20" i="8"/>
  <c r="V19" i="8"/>
  <c r="U19" i="8"/>
  <c r="R19" i="8"/>
  <c r="Q19" i="8"/>
  <c r="N19" i="8"/>
  <c r="M19" i="8"/>
  <c r="J19" i="8"/>
  <c r="I19" i="8"/>
  <c r="T19" i="8"/>
  <c r="W18" i="8"/>
  <c r="S18" i="8"/>
  <c r="S12" i="8"/>
  <c r="V11" i="8"/>
  <c r="U11" i="8"/>
  <c r="R11" i="8"/>
  <c r="Q11" i="8"/>
  <c r="N11" i="8"/>
  <c r="M11" i="8"/>
  <c r="J11" i="8"/>
  <c r="I11" i="8"/>
  <c r="T11" i="8"/>
  <c r="F141" i="4"/>
  <c r="F140" i="4"/>
  <c r="F139" i="4"/>
  <c r="F138" i="4"/>
  <c r="F137" i="4"/>
  <c r="F136" i="4"/>
  <c r="E141" i="4"/>
  <c r="E140" i="4"/>
  <c r="E139" i="4"/>
  <c r="E138" i="4"/>
  <c r="E137" i="4"/>
  <c r="E136" i="4"/>
  <c r="F129" i="4"/>
  <c r="F128" i="4"/>
  <c r="F127" i="4"/>
  <c r="F126" i="4"/>
  <c r="F125" i="4"/>
  <c r="F124" i="4"/>
  <c r="E129" i="4"/>
  <c r="E128" i="4"/>
  <c r="E127" i="4"/>
  <c r="E126" i="4"/>
  <c r="E125" i="4"/>
  <c r="E124" i="4"/>
  <c r="F117" i="4"/>
  <c r="F116" i="4"/>
  <c r="F115" i="4"/>
  <c r="F114" i="4"/>
  <c r="F113" i="4"/>
  <c r="F112" i="4"/>
  <c r="E117" i="4"/>
  <c r="E116" i="4"/>
  <c r="E115" i="4"/>
  <c r="E114" i="4"/>
  <c r="E113" i="4"/>
  <c r="E112" i="4"/>
  <c r="D141" i="4"/>
  <c r="D129" i="4"/>
  <c r="D117" i="4"/>
  <c r="AP139" i="4"/>
  <c r="AP138" i="4"/>
  <c r="AP127" i="4"/>
  <c r="AP126" i="4"/>
  <c r="AP115" i="4"/>
  <c r="AP114" i="4"/>
  <c r="D43" i="4"/>
  <c r="D64" i="4"/>
  <c r="D85" i="4"/>
  <c r="D102" i="4"/>
  <c r="D32" i="4"/>
  <c r="AV74" i="4" l="1"/>
  <c r="J80" i="9" s="1"/>
  <c r="AZ74" i="4"/>
  <c r="N80" i="9" s="1"/>
  <c r="BD62" i="4"/>
  <c r="R68" i="9" s="1"/>
  <c r="BG70" i="4"/>
  <c r="U76" i="9" s="1"/>
  <c r="AZ70" i="4"/>
  <c r="N76" i="9" s="1"/>
  <c r="AY9" i="4"/>
  <c r="M15" i="9" s="1"/>
  <c r="BF60" i="4"/>
  <c r="T66" i="9" s="1"/>
  <c r="BE52" i="4"/>
  <c r="S58" i="9" s="1"/>
  <c r="BD74" i="4"/>
  <c r="R80" i="9" s="1"/>
  <c r="BH74" i="4"/>
  <c r="V80" i="9" s="1"/>
  <c r="AW62" i="4"/>
  <c r="K68" i="9" s="1"/>
  <c r="BH70" i="4"/>
  <c r="V76" i="9" s="1"/>
  <c r="AX52" i="4"/>
  <c r="L58" i="9" s="1"/>
  <c r="AW74" i="4"/>
  <c r="K80" i="9" s="1"/>
  <c r="BE62" i="4"/>
  <c r="S68" i="9" s="1"/>
  <c r="AZ62" i="4"/>
  <c r="N68" i="9" s="1"/>
  <c r="BA70" i="4"/>
  <c r="O76" i="9" s="1"/>
  <c r="BB52" i="4"/>
  <c r="P58" i="9" s="1"/>
  <c r="BH60" i="4"/>
  <c r="V66" i="9" s="1"/>
  <c r="BF52" i="4"/>
  <c r="T58" i="9" s="1"/>
  <c r="BD14" i="4"/>
  <c r="R20" i="9" s="1"/>
  <c r="BE74" i="4"/>
  <c r="S80" i="9" s="1"/>
  <c r="AW70" i="4"/>
  <c r="K76" i="9" s="1"/>
  <c r="AX62" i="4"/>
  <c r="L68" i="9" s="1"/>
  <c r="BB70" i="4"/>
  <c r="P76" i="9" s="1"/>
  <c r="BD52" i="4"/>
  <c r="R58" i="9" s="1"/>
  <c r="AY52" i="4"/>
  <c r="M58" i="9" s="1"/>
  <c r="BE14" i="4"/>
  <c r="S20" i="9" s="1"/>
  <c r="AY74" i="4"/>
  <c r="M80" i="9" s="1"/>
  <c r="BC62" i="4"/>
  <c r="Q68" i="9" s="1"/>
  <c r="BG62" i="4"/>
  <c r="U68" i="9" s="1"/>
  <c r="BE70" i="4"/>
  <c r="S76" i="9" s="1"/>
  <c r="AX70" i="4"/>
  <c r="L76" i="9" s="1"/>
  <c r="AV70" i="4"/>
  <c r="J76" i="9" s="1"/>
  <c r="BC52" i="4"/>
  <c r="Q58" i="9" s="1"/>
  <c r="BH52" i="4"/>
  <c r="V58" i="9" s="1"/>
  <c r="AU60" i="4"/>
  <c r="I66" i="9" s="1"/>
  <c r="AZ60" i="4"/>
  <c r="N66" i="9" s="1"/>
  <c r="AU14" i="4"/>
  <c r="I20" i="9" s="1"/>
  <c r="AX14" i="4"/>
  <c r="L20" i="9" s="1"/>
  <c r="AW60" i="4"/>
  <c r="K66" i="9" s="1"/>
  <c r="BA60" i="4"/>
  <c r="O66" i="9" s="1"/>
  <c r="AY14" i="4"/>
  <c r="M20" i="9" s="1"/>
  <c r="BC14" i="4"/>
  <c r="Q20" i="9" s="1"/>
  <c r="BE60" i="4"/>
  <c r="S66" i="9" s="1"/>
  <c r="BB14" i="4"/>
  <c r="P20" i="9" s="1"/>
  <c r="BG14" i="4"/>
  <c r="U20" i="9" s="1"/>
  <c r="AX60" i="4"/>
  <c r="L66" i="9" s="1"/>
  <c r="AV14" i="4"/>
  <c r="J20" i="9" s="1"/>
  <c r="AZ14" i="4"/>
  <c r="N20" i="9" s="1"/>
  <c r="BI14" i="4"/>
  <c r="BD60" i="4"/>
  <c r="R66" i="9" s="1"/>
  <c r="AY60" i="4"/>
  <c r="M66" i="9" s="1"/>
  <c r="AW14" i="4"/>
  <c r="K20" i="9" s="1"/>
  <c r="AZ9" i="4"/>
  <c r="N15" i="9" s="1"/>
  <c r="BH9" i="4"/>
  <c r="V15" i="9" s="1"/>
  <c r="BE9" i="4"/>
  <c r="S15" i="9" s="1"/>
  <c r="AV9" i="4"/>
  <c r="J15" i="9" s="1"/>
  <c r="BA9" i="4"/>
  <c r="O15" i="9" s="1"/>
  <c r="AW9" i="4"/>
  <c r="K15" i="9" s="1"/>
  <c r="BD9" i="4"/>
  <c r="R15" i="9" s="1"/>
  <c r="BI9" i="4"/>
  <c r="AU9" i="4"/>
  <c r="I15" i="9" s="1"/>
  <c r="AX9" i="4"/>
  <c r="L15" i="9" s="1"/>
  <c r="BB9" i="4"/>
  <c r="P15" i="9" s="1"/>
  <c r="BF9" i="4"/>
  <c r="T15" i="9" s="1"/>
  <c r="BC9" i="4"/>
  <c r="Q15" i="9" s="1"/>
  <c r="AW55" i="4"/>
  <c r="K61" i="9" s="1"/>
  <c r="BH41" i="4"/>
  <c r="V47" i="9" s="1"/>
  <c r="BA41" i="4"/>
  <c r="O47" i="9" s="1"/>
  <c r="BI41" i="4"/>
  <c r="AX41" i="4"/>
  <c r="L47" i="9" s="1"/>
  <c r="BB53" i="4"/>
  <c r="P59" i="9" s="1"/>
  <c r="BG53" i="4"/>
  <c r="U59" i="9" s="1"/>
  <c r="AY81" i="4"/>
  <c r="M87" i="9" s="1"/>
  <c r="AZ55" i="4"/>
  <c r="N61" i="9" s="1"/>
  <c r="BE55" i="4"/>
  <c r="S61" i="9" s="1"/>
  <c r="AV53" i="4"/>
  <c r="J59" i="9" s="1"/>
  <c r="AZ53" i="4"/>
  <c r="N59" i="9" s="1"/>
  <c r="BG26" i="4"/>
  <c r="U32" i="9" s="1"/>
  <c r="AY55" i="4"/>
  <c r="M61" i="9" s="1"/>
  <c r="BH55" i="4"/>
  <c r="V61" i="9" s="1"/>
  <c r="AX55" i="4"/>
  <c r="L61" i="9" s="1"/>
  <c r="BD53" i="4"/>
  <c r="R59" i="9" s="1"/>
  <c r="BH53" i="4"/>
  <c r="V59" i="9" s="1"/>
  <c r="AZ26" i="4"/>
  <c r="N32" i="9" s="1"/>
  <c r="BA55" i="4"/>
  <c r="O61" i="9" s="1"/>
  <c r="BC53" i="4"/>
  <c r="Q59" i="9" s="1"/>
  <c r="BB55" i="4"/>
  <c r="P61" i="9" s="1"/>
  <c r="BF55" i="4"/>
  <c r="T61" i="9" s="1"/>
  <c r="AW53" i="4"/>
  <c r="K59" i="9" s="1"/>
  <c r="BH26" i="4"/>
  <c r="V32" i="9" s="1"/>
  <c r="BE26" i="4"/>
  <c r="S32" i="9" s="1"/>
  <c r="BA53" i="4"/>
  <c r="O59" i="9" s="1"/>
  <c r="AU55" i="4"/>
  <c r="I61" i="9" s="1"/>
  <c r="AU53" i="4"/>
  <c r="I59" i="9" s="1"/>
  <c r="BE53" i="4"/>
  <c r="S59" i="9" s="1"/>
  <c r="BB26" i="4"/>
  <c r="P32" i="9" s="1"/>
  <c r="BC26" i="4"/>
  <c r="Q32" i="9" s="1"/>
  <c r="BC55" i="4"/>
  <c r="Q61" i="9" s="1"/>
  <c r="AX53" i="4"/>
  <c r="L59" i="9" s="1"/>
  <c r="AU26" i="4"/>
  <c r="I32" i="9" s="1"/>
  <c r="AV26" i="4"/>
  <c r="J32" i="9" s="1"/>
  <c r="AV55" i="4"/>
  <c r="J61" i="9" s="1"/>
  <c r="BF53" i="4"/>
  <c r="T59" i="9" s="1"/>
  <c r="BD26" i="4"/>
  <c r="R32" i="9" s="1"/>
  <c r="BD55" i="4"/>
  <c r="R61" i="9" s="1"/>
  <c r="AY53" i="4"/>
  <c r="M59" i="9" s="1"/>
  <c r="AW26" i="4"/>
  <c r="K32" i="9" s="1"/>
  <c r="AY57" i="4"/>
  <c r="M63" i="9" s="1"/>
  <c r="BD101" i="4"/>
  <c r="R107" i="9" s="1"/>
  <c r="BF93" i="4"/>
  <c r="T99" i="9" s="1"/>
  <c r="BF10" i="4"/>
  <c r="T16" i="9" s="1"/>
  <c r="BC81" i="4"/>
  <c r="Q87" i="9" s="1"/>
  <c r="AW49" i="4"/>
  <c r="K55" i="9" s="1"/>
  <c r="AW101" i="4"/>
  <c r="K107" i="9" s="1"/>
  <c r="AW81" i="4"/>
  <c r="K87" i="9" s="1"/>
  <c r="AZ81" i="4"/>
  <c r="N87" i="9" s="1"/>
  <c r="BE101" i="4"/>
  <c r="S107" i="9" s="1"/>
  <c r="AX101" i="4"/>
  <c r="L107" i="9" s="1"/>
  <c r="BE30" i="4"/>
  <c r="S36" i="9" s="1"/>
  <c r="BF101" i="4"/>
  <c r="T107" i="9" s="1"/>
  <c r="BA10" i="4"/>
  <c r="O16" i="9" s="1"/>
  <c r="AY101" i="4"/>
  <c r="M107" i="9" s="1"/>
  <c r="BB93" i="4"/>
  <c r="P99" i="9" s="1"/>
  <c r="BA81" i="4"/>
  <c r="O87" i="9" s="1"/>
  <c r="BC61" i="4"/>
  <c r="Q67" i="9" s="1"/>
  <c r="AU101" i="4"/>
  <c r="I107" i="9" s="1"/>
  <c r="BA101" i="4"/>
  <c r="O107" i="9" s="1"/>
  <c r="BH93" i="4"/>
  <c r="V99" i="9" s="1"/>
  <c r="BF81" i="4"/>
  <c r="T87" i="9" s="1"/>
  <c r="AW30" i="4"/>
  <c r="K36" i="9" s="1"/>
  <c r="BC27" i="4"/>
  <c r="Q33" i="9" s="1"/>
  <c r="BG30" i="4"/>
  <c r="U36" i="9" s="1"/>
  <c r="BA74" i="4"/>
  <c r="O80" i="9" s="1"/>
  <c r="AX30" i="4"/>
  <c r="L36" i="9" s="1"/>
  <c r="BB18" i="4"/>
  <c r="P24" i="9" s="1"/>
  <c r="BH10" i="4"/>
  <c r="V16" i="9" s="1"/>
  <c r="BH30" i="4"/>
  <c r="V36" i="9" s="1"/>
  <c r="BF18" i="4"/>
  <c r="T24" i="9" s="1"/>
  <c r="BC74" i="4"/>
  <c r="Q80" i="9" s="1"/>
  <c r="BC30" i="4"/>
  <c r="Q36" i="9" s="1"/>
  <c r="BG81" i="4"/>
  <c r="U87" i="9" s="1"/>
  <c r="BH81" i="4"/>
  <c r="V87" i="9" s="1"/>
  <c r="BB81" i="4"/>
  <c r="P87" i="9" s="1"/>
  <c r="BC99" i="4"/>
  <c r="Q105" i="9" s="1"/>
  <c r="AV81" i="4"/>
  <c r="J87" i="9" s="1"/>
  <c r="BD81" i="4"/>
  <c r="R87" i="9" s="1"/>
  <c r="H68" i="9"/>
  <c r="AU81" i="4"/>
  <c r="I87" i="9" s="1"/>
  <c r="BE81" i="4"/>
  <c r="S87" i="9" s="1"/>
  <c r="BF98" i="4"/>
  <c r="T104" i="9" s="1"/>
  <c r="BD93" i="4"/>
  <c r="R99" i="9" s="1"/>
  <c r="BD10" i="4"/>
  <c r="R16" i="9" s="1"/>
  <c r="BG27" i="4"/>
  <c r="U33" i="9" s="1"/>
  <c r="BI18" i="4"/>
  <c r="AV27" i="4"/>
  <c r="J33" i="9" s="1"/>
  <c r="BG18" i="4"/>
  <c r="U24" i="9" s="1"/>
  <c r="BB57" i="4"/>
  <c r="P63" i="9" s="1"/>
  <c r="BC98" i="4"/>
  <c r="Q104" i="9" s="1"/>
  <c r="AW93" i="4"/>
  <c r="K99" i="9" s="1"/>
  <c r="AW10" i="4"/>
  <c r="K16" i="9" s="1"/>
  <c r="BF13" i="4"/>
  <c r="T19" i="9" s="1"/>
  <c r="BD27" i="4"/>
  <c r="R33" i="9" s="1"/>
  <c r="AZ18" i="4"/>
  <c r="N24" i="9" s="1"/>
  <c r="BE93" i="4"/>
  <c r="S99" i="9" s="1"/>
  <c r="AW22" i="4"/>
  <c r="K28" i="9" s="1"/>
  <c r="BE10" i="4"/>
  <c r="S16" i="9" s="1"/>
  <c r="AW27" i="4"/>
  <c r="K33" i="9" s="1"/>
  <c r="AX93" i="4"/>
  <c r="L99" i="9" s="1"/>
  <c r="AX10" i="4"/>
  <c r="L16" i="9" s="1"/>
  <c r="AV11" i="4"/>
  <c r="J17" i="9" s="1"/>
  <c r="AY100" i="4"/>
  <c r="M106" i="9" s="1"/>
  <c r="BA93" i="4"/>
  <c r="O99" i="9" s="1"/>
  <c r="AU27" i="4"/>
  <c r="I33" i="9" s="1"/>
  <c r="BA18" i="4"/>
  <c r="O24" i="9" s="1"/>
  <c r="AV18" i="4"/>
  <c r="J24" i="9" s="1"/>
  <c r="BG49" i="4"/>
  <c r="U55" i="9" s="1"/>
  <c r="BG100" i="4"/>
  <c r="U106" i="9" s="1"/>
  <c r="BC101" i="4"/>
  <c r="Q107" i="9" s="1"/>
  <c r="BG101" i="4"/>
  <c r="U107" i="9" s="1"/>
  <c r="AY98" i="4"/>
  <c r="M104" i="9" s="1"/>
  <c r="AV98" i="4"/>
  <c r="J104" i="9" s="1"/>
  <c r="AU93" i="4"/>
  <c r="I99" i="9" s="1"/>
  <c r="AY93" i="4"/>
  <c r="M99" i="9" s="1"/>
  <c r="BI27" i="4"/>
  <c r="AY10" i="4"/>
  <c r="M16" i="9" s="1"/>
  <c r="AX26" i="4"/>
  <c r="L32" i="9" s="1"/>
  <c r="AU30" i="4"/>
  <c r="I36" i="9" s="1"/>
  <c r="AZ27" i="4"/>
  <c r="N33" i="9" s="1"/>
  <c r="BE27" i="4"/>
  <c r="S33" i="9" s="1"/>
  <c r="AY30" i="4"/>
  <c r="M36" i="9" s="1"/>
  <c r="BD11" i="4"/>
  <c r="R17" i="9" s="1"/>
  <c r="BD18" i="4"/>
  <c r="R24" i="9" s="1"/>
  <c r="BH18" i="4"/>
  <c r="V24" i="9" s="1"/>
  <c r="BG55" i="4"/>
  <c r="U61" i="9" s="1"/>
  <c r="AU74" i="4"/>
  <c r="I80" i="9" s="1"/>
  <c r="AV100" i="4"/>
  <c r="J106" i="9" s="1"/>
  <c r="AZ100" i="4"/>
  <c r="N106" i="9" s="1"/>
  <c r="AV101" i="4"/>
  <c r="J107" i="9" s="1"/>
  <c r="AZ101" i="4"/>
  <c r="N107" i="9" s="1"/>
  <c r="BG98" i="4"/>
  <c r="U104" i="9" s="1"/>
  <c r="BD98" i="4"/>
  <c r="R104" i="9" s="1"/>
  <c r="BC93" i="4"/>
  <c r="Q99" i="9" s="1"/>
  <c r="BG93" i="4"/>
  <c r="U99" i="9" s="1"/>
  <c r="BA26" i="4"/>
  <c r="O32" i="9" s="1"/>
  <c r="BB10" i="4"/>
  <c r="P16" i="9" s="1"/>
  <c r="BG10" i="4"/>
  <c r="U16" i="9" s="1"/>
  <c r="BA30" i="4"/>
  <c r="O36" i="9" s="1"/>
  <c r="BF26" i="4"/>
  <c r="T32" i="9" s="1"/>
  <c r="AY27" i="4"/>
  <c r="M33" i="9" s="1"/>
  <c r="BH27" i="4"/>
  <c r="V33" i="9" s="1"/>
  <c r="AX27" i="4"/>
  <c r="L33" i="9" s="1"/>
  <c r="BB30" i="4"/>
  <c r="P36" i="9" s="1"/>
  <c r="BI30" i="4"/>
  <c r="AW11" i="4"/>
  <c r="K17" i="9" s="1"/>
  <c r="AW18" i="4"/>
  <c r="K24" i="9" s="1"/>
  <c r="BB41" i="4"/>
  <c r="P47" i="9" s="1"/>
  <c r="AU22" i="4"/>
  <c r="I28" i="9" s="1"/>
  <c r="BD100" i="4"/>
  <c r="R106" i="9" s="1"/>
  <c r="BH100" i="4"/>
  <c r="V106" i="9" s="1"/>
  <c r="AZ98" i="4"/>
  <c r="N104" i="9" s="1"/>
  <c r="AV93" i="4"/>
  <c r="J99" i="9" s="1"/>
  <c r="AZ93" i="4"/>
  <c r="N99" i="9" s="1"/>
  <c r="AV10" i="4"/>
  <c r="J16" i="9" s="1"/>
  <c r="AZ10" i="4"/>
  <c r="N16" i="9" s="1"/>
  <c r="AU13" i="4"/>
  <c r="I19" i="9" s="1"/>
  <c r="BA27" i="4"/>
  <c r="O33" i="9" s="1"/>
  <c r="BC18" i="4"/>
  <c r="Q24" i="9" s="1"/>
  <c r="BB27" i="4"/>
  <c r="P33" i="9" s="1"/>
  <c r="BF27" i="4"/>
  <c r="T33" i="9" s="1"/>
  <c r="AV30" i="4"/>
  <c r="J36" i="9" s="1"/>
  <c r="AZ30" i="4"/>
  <c r="N36" i="9" s="1"/>
  <c r="AZ11" i="4"/>
  <c r="N17" i="9" s="1"/>
  <c r="BE11" i="4"/>
  <c r="S17" i="9" s="1"/>
  <c r="BE18" i="4"/>
  <c r="S24" i="9" s="1"/>
  <c r="BD41" i="4"/>
  <c r="R47" i="9" s="1"/>
  <c r="BI10" i="4"/>
  <c r="BC10" i="4"/>
  <c r="Q16" i="9" s="1"/>
  <c r="AW100" i="4"/>
  <c r="K106" i="9" s="1"/>
  <c r="BA100" i="4"/>
  <c r="O106" i="9" s="1"/>
  <c r="BH98" i="4"/>
  <c r="V104" i="9" s="1"/>
  <c r="BG11" i="4"/>
  <c r="U17" i="9" s="1"/>
  <c r="BF30" i="4"/>
  <c r="T36" i="9" s="1"/>
  <c r="BD30" i="4"/>
  <c r="R36" i="9" s="1"/>
  <c r="BH11" i="4"/>
  <c r="V17" i="9" s="1"/>
  <c r="AX11" i="4"/>
  <c r="L17" i="9" s="1"/>
  <c r="AX18" i="4"/>
  <c r="L24" i="9" s="1"/>
  <c r="H16" i="9"/>
  <c r="BE100" i="4"/>
  <c r="S106" i="9" s="1"/>
  <c r="BB100" i="4"/>
  <c r="P106" i="9" s="1"/>
  <c r="AW98" i="4"/>
  <c r="K104" i="9" s="1"/>
  <c r="BA98" i="4"/>
  <c r="O104" i="9" s="1"/>
  <c r="BI11" i="4"/>
  <c r="BA11" i="4"/>
  <c r="O17" i="9" s="1"/>
  <c r="AY11" i="4"/>
  <c r="M17" i="9" s="1"/>
  <c r="BB11" i="4"/>
  <c r="P17" i="9" s="1"/>
  <c r="BF11" i="4"/>
  <c r="T17" i="9" s="1"/>
  <c r="AK82" i="4"/>
  <c r="AP88" i="9" s="1"/>
  <c r="BC100" i="4"/>
  <c r="Q106" i="9" s="1"/>
  <c r="AU100" i="4"/>
  <c r="I106" i="9" s="1"/>
  <c r="AX100" i="4"/>
  <c r="L106" i="9" s="1"/>
  <c r="BE98" i="4"/>
  <c r="S104" i="9" s="1"/>
  <c r="BB98" i="4"/>
  <c r="P104" i="9" s="1"/>
  <c r="AU11" i="4"/>
  <c r="I17" i="9" s="1"/>
  <c r="AY18" i="4"/>
  <c r="M24" i="9" s="1"/>
  <c r="AU18" i="4"/>
  <c r="I24" i="9" s="1"/>
  <c r="BF100" i="4"/>
  <c r="T106" i="9" s="1"/>
  <c r="AX98" i="4"/>
  <c r="L104" i="9" s="1"/>
  <c r="AU98" i="4"/>
  <c r="I104" i="9" s="1"/>
  <c r="BC11" i="4"/>
  <c r="Q17" i="9" s="1"/>
  <c r="AU57" i="4"/>
  <c r="I63" i="9" s="1"/>
  <c r="BE22" i="4"/>
  <c r="S28" i="9" s="1"/>
  <c r="AW13" i="4"/>
  <c r="K19" i="9" s="1"/>
  <c r="AY13" i="4"/>
  <c r="M19" i="9" s="1"/>
  <c r="H63" i="9"/>
  <c r="AW57" i="4"/>
  <c r="K63" i="9" s="1"/>
  <c r="BC57" i="4"/>
  <c r="Q63" i="9" s="1"/>
  <c r="AX22" i="4"/>
  <c r="L28" i="9" s="1"/>
  <c r="BG13" i="4"/>
  <c r="U19" i="9" s="1"/>
  <c r="AX57" i="4"/>
  <c r="L63" i="9" s="1"/>
  <c r="AV57" i="4"/>
  <c r="J63" i="9" s="1"/>
  <c r="BF22" i="4"/>
  <c r="T28" i="9" s="1"/>
  <c r="AZ13" i="4"/>
  <c r="N19" i="9" s="1"/>
  <c r="BC13" i="4"/>
  <c r="Q19" i="9" s="1"/>
  <c r="BE57" i="4"/>
  <c r="S63" i="9" s="1"/>
  <c r="H97" i="9"/>
  <c r="AU91" i="4"/>
  <c r="I97" i="9" s="1"/>
  <c r="AB91" i="4"/>
  <c r="AG97" i="9" s="1"/>
  <c r="BF57" i="4"/>
  <c r="T63" i="9" s="1"/>
  <c r="BD57" i="4"/>
  <c r="R63" i="9" s="1"/>
  <c r="AY22" i="4"/>
  <c r="M28" i="9" s="1"/>
  <c r="BH13" i="4"/>
  <c r="V19" i="9" s="1"/>
  <c r="H19" i="9"/>
  <c r="BC22" i="4"/>
  <c r="Q28" i="9" s="1"/>
  <c r="AL91" i="4"/>
  <c r="AQ97" i="9" s="1"/>
  <c r="AB99" i="4"/>
  <c r="AG105" i="9" s="1"/>
  <c r="AZ57" i="4"/>
  <c r="N63" i="9" s="1"/>
  <c r="BB22" i="4"/>
  <c r="P28" i="9" s="1"/>
  <c r="BG22" i="4"/>
  <c r="U28" i="9" s="1"/>
  <c r="AV13" i="4"/>
  <c r="J19" i="9" s="1"/>
  <c r="BA13" i="4"/>
  <c r="O19" i="9" s="1"/>
  <c r="AV41" i="4"/>
  <c r="J47" i="9" s="1"/>
  <c r="AD99" i="4"/>
  <c r="AI105" i="9" s="1"/>
  <c r="BH57" i="4"/>
  <c r="V63" i="9" s="1"/>
  <c r="AV22" i="4"/>
  <c r="J28" i="9" s="1"/>
  <c r="AZ22" i="4"/>
  <c r="N28" i="9" s="1"/>
  <c r="BD13" i="4"/>
  <c r="R19" i="9" s="1"/>
  <c r="BI13" i="4"/>
  <c r="BE49" i="4"/>
  <c r="S55" i="9" s="1"/>
  <c r="BI22" i="4"/>
  <c r="H32" i="9"/>
  <c r="BI26" i="4"/>
  <c r="AL99" i="4"/>
  <c r="AQ105" i="9" s="1"/>
  <c r="BA57" i="4"/>
  <c r="O63" i="9" s="1"/>
  <c r="BD22" i="4"/>
  <c r="R28" i="9" s="1"/>
  <c r="BH22" i="4"/>
  <c r="V28" i="9" s="1"/>
  <c r="AX13" i="4"/>
  <c r="L19" i="9" s="1"/>
  <c r="BB13" i="4"/>
  <c r="P19" i="9" s="1"/>
  <c r="AV99" i="4"/>
  <c r="J105" i="9" s="1"/>
  <c r="AY49" i="4"/>
  <c r="M55" i="9" s="1"/>
  <c r="BA22" i="4"/>
  <c r="O28" i="9" s="1"/>
  <c r="AD74" i="4"/>
  <c r="AI80" i="9" s="1"/>
  <c r="AC99" i="4"/>
  <c r="AH105" i="9" s="1"/>
  <c r="AJ74" i="4"/>
  <c r="AO80" i="9" s="1"/>
  <c r="AK74" i="4"/>
  <c r="AP80" i="9" s="1"/>
  <c r="AJ99" i="4"/>
  <c r="AO105" i="9" s="1"/>
  <c r="AM13" i="4"/>
  <c r="AR19" i="9" s="1"/>
  <c r="AL74" i="4"/>
  <c r="AQ80" i="9" s="1"/>
  <c r="AB74" i="4"/>
  <c r="AG80" i="9" s="1"/>
  <c r="AJ41" i="4"/>
  <c r="AO47" i="9" s="1"/>
  <c r="AF47" i="9"/>
  <c r="AH62" i="4"/>
  <c r="AM68" i="9" s="1"/>
  <c r="AF68" i="9"/>
  <c r="AL82" i="4"/>
  <c r="AQ88" i="9" s="1"/>
  <c r="AJ37" i="4"/>
  <c r="AO43" i="9" s="1"/>
  <c r="AF43" i="9"/>
  <c r="AI62" i="4"/>
  <c r="AN68" i="9" s="1"/>
  <c r="AI91" i="4"/>
  <c r="AN97" i="9" s="1"/>
  <c r="AF97" i="9"/>
  <c r="AI7" i="4"/>
  <c r="AN13" i="9" s="1"/>
  <c r="AF13" i="9"/>
  <c r="AH54" i="4"/>
  <c r="AM60" i="9" s="1"/>
  <c r="AF60" i="9"/>
  <c r="AH83" i="4"/>
  <c r="AM89" i="9" s="1"/>
  <c r="AF89" i="9"/>
  <c r="AI82" i="4"/>
  <c r="AN88" i="9" s="1"/>
  <c r="AF88" i="9"/>
  <c r="AH92" i="4"/>
  <c r="AM98" i="9" s="1"/>
  <c r="AF98" i="9"/>
  <c r="AC82" i="4"/>
  <c r="AH88" i="9" s="1"/>
  <c r="AD91" i="4"/>
  <c r="AI97" i="9" s="1"/>
  <c r="AI74" i="4"/>
  <c r="AN80" i="9" s="1"/>
  <c r="AF80" i="9"/>
  <c r="AD82" i="4"/>
  <c r="AI88" i="9" s="1"/>
  <c r="AJ91" i="4"/>
  <c r="AO97" i="9" s="1"/>
  <c r="AK10" i="4"/>
  <c r="AP16" i="9" s="1"/>
  <c r="AF16" i="9"/>
  <c r="AH75" i="4"/>
  <c r="AM81" i="9" s="1"/>
  <c r="AF81" i="9"/>
  <c r="AJ82" i="4"/>
  <c r="AO88" i="9" s="1"/>
  <c r="AK91" i="4"/>
  <c r="AP97" i="9" s="1"/>
  <c r="AI99" i="4"/>
  <c r="AN105" i="9" s="1"/>
  <c r="AF105" i="9"/>
  <c r="AH100" i="4"/>
  <c r="AM106" i="9" s="1"/>
  <c r="AF106" i="9"/>
  <c r="AW125" i="4"/>
  <c r="K132" i="9" s="1"/>
  <c r="K43" i="9"/>
  <c r="BA125" i="4"/>
  <c r="O132" i="9" s="1"/>
  <c r="O43" i="9"/>
  <c r="BE125" i="4"/>
  <c r="S132" i="9" s="1"/>
  <c r="S43" i="9"/>
  <c r="BI125" i="4"/>
  <c r="AV125" i="4"/>
  <c r="J132" i="9" s="1"/>
  <c r="J43" i="9"/>
  <c r="BF125" i="4"/>
  <c r="T132" i="9" s="1"/>
  <c r="T43" i="9"/>
  <c r="BB125" i="4"/>
  <c r="P132" i="9" s="1"/>
  <c r="P43" i="9"/>
  <c r="AY125" i="4"/>
  <c r="M132" i="9" s="1"/>
  <c r="M43" i="9"/>
  <c r="AX125" i="4"/>
  <c r="L132" i="9" s="1"/>
  <c r="L43" i="9"/>
  <c r="BD125" i="4"/>
  <c r="R132" i="9" s="1"/>
  <c r="R43" i="9"/>
  <c r="BG125" i="4"/>
  <c r="U132" i="9" s="1"/>
  <c r="U43" i="9"/>
  <c r="AU125" i="4"/>
  <c r="I132" i="9" s="1"/>
  <c r="I43" i="9"/>
  <c r="AZ125" i="4"/>
  <c r="N132" i="9" s="1"/>
  <c r="N43" i="9"/>
  <c r="BC125" i="4"/>
  <c r="Q132" i="9" s="1"/>
  <c r="Q43" i="9"/>
  <c r="BH125" i="4"/>
  <c r="V132" i="9" s="1"/>
  <c r="V43" i="9"/>
  <c r="H14" i="3"/>
  <c r="BA19" i="8"/>
  <c r="O25" i="3" s="1"/>
  <c r="H25" i="3"/>
  <c r="BG31" i="8"/>
  <c r="U37" i="3" s="1"/>
  <c r="H37" i="3"/>
  <c r="BH49" i="8"/>
  <c r="V55" i="3" s="1"/>
  <c r="H55" i="3"/>
  <c r="H35" i="3"/>
  <c r="AW10" i="8"/>
  <c r="K16" i="3" s="1"/>
  <c r="H16" i="3"/>
  <c r="BB50" i="8"/>
  <c r="P56" i="3" s="1"/>
  <c r="H56" i="3"/>
  <c r="BG60" i="8"/>
  <c r="U66" i="3" s="1"/>
  <c r="H66" i="3"/>
  <c r="BB99" i="8"/>
  <c r="P105" i="3" s="1"/>
  <c r="H105" i="3"/>
  <c r="AV24" i="8"/>
  <c r="J30" i="3" s="1"/>
  <c r="H30" i="3"/>
  <c r="BA53" i="8"/>
  <c r="O59" i="3" s="1"/>
  <c r="H59" i="3"/>
  <c r="BE62" i="8"/>
  <c r="S68" i="3" s="1"/>
  <c r="H68" i="3"/>
  <c r="BF93" i="8"/>
  <c r="T99" i="3" s="1"/>
  <c r="H99" i="3"/>
  <c r="BB63" i="8"/>
  <c r="P69" i="3" s="1"/>
  <c r="H69" i="3"/>
  <c r="BG81" i="8"/>
  <c r="U87" i="3" s="1"/>
  <c r="H87" i="3"/>
  <c r="AU7" i="8"/>
  <c r="I13" i="3" s="1"/>
  <c r="H13" i="3"/>
  <c r="AY57" i="8"/>
  <c r="M63" i="3" s="1"/>
  <c r="H63" i="3"/>
  <c r="AY27" i="8"/>
  <c r="M33" i="3" s="1"/>
  <c r="H33" i="3"/>
  <c r="AX40" i="8"/>
  <c r="L46" i="3" s="1"/>
  <c r="H46" i="3"/>
  <c r="BG71" i="8"/>
  <c r="U77" i="3" s="1"/>
  <c r="H77" i="3"/>
  <c r="BE96" i="8"/>
  <c r="S102" i="3" s="1"/>
  <c r="H102" i="3"/>
  <c r="BD74" i="8"/>
  <c r="R80" i="3" s="1"/>
  <c r="H80" i="3"/>
  <c r="BG16" i="8"/>
  <c r="U22" i="3" s="1"/>
  <c r="H22" i="3"/>
  <c r="AW28" i="8"/>
  <c r="K34" i="3" s="1"/>
  <c r="H34" i="3"/>
  <c r="AU41" i="8"/>
  <c r="I47" i="3" s="1"/>
  <c r="H47" i="3"/>
  <c r="BE73" i="8"/>
  <c r="S79" i="3" s="1"/>
  <c r="H79" i="3"/>
  <c r="BE83" i="8"/>
  <c r="S89" i="3" s="1"/>
  <c r="H89" i="3"/>
  <c r="AY98" i="8"/>
  <c r="M104" i="3" s="1"/>
  <c r="H104" i="3"/>
  <c r="BE97" i="4"/>
  <c r="S103" i="9" s="1"/>
  <c r="AW97" i="4"/>
  <c r="K103" i="9" s="1"/>
  <c r="BD97" i="4"/>
  <c r="R103" i="9" s="1"/>
  <c r="AV97" i="4"/>
  <c r="J103" i="9" s="1"/>
  <c r="BC97" i="4"/>
  <c r="Q103" i="9" s="1"/>
  <c r="AU97" i="4"/>
  <c r="I103" i="9" s="1"/>
  <c r="BB97" i="4"/>
  <c r="P103" i="9" s="1"/>
  <c r="BA97" i="4"/>
  <c r="O103" i="9" s="1"/>
  <c r="BH97" i="4"/>
  <c r="V103" i="9" s="1"/>
  <c r="AZ97" i="4"/>
  <c r="N103" i="9" s="1"/>
  <c r="BG97" i="4"/>
  <c r="U103" i="9" s="1"/>
  <c r="AY97" i="4"/>
  <c r="M103" i="9" s="1"/>
  <c r="BF97" i="4"/>
  <c r="T103" i="9" s="1"/>
  <c r="AX97" i="4"/>
  <c r="L103" i="9" s="1"/>
  <c r="BD84" i="4"/>
  <c r="R90" i="9" s="1"/>
  <c r="AV84" i="4"/>
  <c r="J90" i="9" s="1"/>
  <c r="BC84" i="4"/>
  <c r="Q90" i="9" s="1"/>
  <c r="AU84" i="4"/>
  <c r="I90" i="9" s="1"/>
  <c r="BB84" i="4"/>
  <c r="P90" i="9" s="1"/>
  <c r="BA84" i="4"/>
  <c r="O90" i="9" s="1"/>
  <c r="BH84" i="4"/>
  <c r="V90" i="9" s="1"/>
  <c r="AZ84" i="4"/>
  <c r="N90" i="9" s="1"/>
  <c r="BG84" i="4"/>
  <c r="U90" i="9" s="1"/>
  <c r="AY84" i="4"/>
  <c r="M90" i="9" s="1"/>
  <c r="BF84" i="4"/>
  <c r="T90" i="9" s="1"/>
  <c r="AX84" i="4"/>
  <c r="L90" i="9" s="1"/>
  <c r="AW84" i="4"/>
  <c r="K90" i="9" s="1"/>
  <c r="BE84" i="4"/>
  <c r="S90" i="9" s="1"/>
  <c r="BD78" i="4"/>
  <c r="R84" i="9" s="1"/>
  <c r="AV78" i="4"/>
  <c r="J84" i="9" s="1"/>
  <c r="BC78" i="4"/>
  <c r="Q84" i="9" s="1"/>
  <c r="AU78" i="4"/>
  <c r="I84" i="9" s="1"/>
  <c r="BB78" i="4"/>
  <c r="P84" i="9" s="1"/>
  <c r="BA78" i="4"/>
  <c r="O84" i="9" s="1"/>
  <c r="BH78" i="4"/>
  <c r="V84" i="9" s="1"/>
  <c r="AZ78" i="4"/>
  <c r="N84" i="9" s="1"/>
  <c r="BF78" i="4"/>
  <c r="T84" i="9" s="1"/>
  <c r="AX78" i="4"/>
  <c r="L84" i="9" s="1"/>
  <c r="AW78" i="4"/>
  <c r="K84" i="9" s="1"/>
  <c r="BG78" i="4"/>
  <c r="U84" i="9" s="1"/>
  <c r="BE78" i="4"/>
  <c r="S84" i="9" s="1"/>
  <c r="AY78" i="4"/>
  <c r="M84" i="9" s="1"/>
  <c r="BF96" i="4"/>
  <c r="T102" i="9" s="1"/>
  <c r="AX96" i="4"/>
  <c r="L102" i="9" s="1"/>
  <c r="BE96" i="4"/>
  <c r="S102" i="9" s="1"/>
  <c r="AW96" i="4"/>
  <c r="K102" i="9" s="1"/>
  <c r="BD96" i="4"/>
  <c r="R102" i="9" s="1"/>
  <c r="AV96" i="4"/>
  <c r="J102" i="9" s="1"/>
  <c r="BC96" i="4"/>
  <c r="Q102" i="9" s="1"/>
  <c r="AU96" i="4"/>
  <c r="I102" i="9" s="1"/>
  <c r="BB96" i="4"/>
  <c r="P102" i="9" s="1"/>
  <c r="BA96" i="4"/>
  <c r="O102" i="9" s="1"/>
  <c r="BH96" i="4"/>
  <c r="V102" i="9" s="1"/>
  <c r="AZ96" i="4"/>
  <c r="N102" i="9" s="1"/>
  <c r="BG96" i="4"/>
  <c r="U102" i="9" s="1"/>
  <c r="AY96" i="4"/>
  <c r="M102" i="9" s="1"/>
  <c r="BB72" i="4"/>
  <c r="P78" i="9" s="1"/>
  <c r="BA72" i="4"/>
  <c r="O78" i="9" s="1"/>
  <c r="BH72" i="4"/>
  <c r="V78" i="9" s="1"/>
  <c r="AZ72" i="4"/>
  <c r="N78" i="9" s="1"/>
  <c r="BG72" i="4"/>
  <c r="U78" i="9" s="1"/>
  <c r="AY72" i="4"/>
  <c r="M78" i="9" s="1"/>
  <c r="BF72" i="4"/>
  <c r="T78" i="9" s="1"/>
  <c r="AX72" i="4"/>
  <c r="L78" i="9" s="1"/>
  <c r="BD72" i="4"/>
  <c r="R78" i="9" s="1"/>
  <c r="AV72" i="4"/>
  <c r="J78" i="9" s="1"/>
  <c r="BE72" i="4"/>
  <c r="S78" i="9" s="1"/>
  <c r="BC72" i="4"/>
  <c r="Q78" i="9" s="1"/>
  <c r="AW72" i="4"/>
  <c r="K78" i="9" s="1"/>
  <c r="AU72" i="4"/>
  <c r="I78" i="9" s="1"/>
  <c r="BC71" i="4"/>
  <c r="Q77" i="9" s="1"/>
  <c r="AU71" i="4"/>
  <c r="I77" i="9" s="1"/>
  <c r="BB71" i="4"/>
  <c r="P77" i="9" s="1"/>
  <c r="BA71" i="4"/>
  <c r="O77" i="9" s="1"/>
  <c r="BH71" i="4"/>
  <c r="V77" i="9" s="1"/>
  <c r="AZ71" i="4"/>
  <c r="N77" i="9" s="1"/>
  <c r="BG71" i="4"/>
  <c r="U77" i="9" s="1"/>
  <c r="AY71" i="4"/>
  <c r="M77" i="9" s="1"/>
  <c r="BE71" i="4"/>
  <c r="S77" i="9" s="1"/>
  <c r="AW71" i="4"/>
  <c r="K77" i="9" s="1"/>
  <c r="AV71" i="4"/>
  <c r="J77" i="9" s="1"/>
  <c r="BF71" i="4"/>
  <c r="T77" i="9" s="1"/>
  <c r="BD71" i="4"/>
  <c r="R77" i="9" s="1"/>
  <c r="AX71" i="4"/>
  <c r="L77" i="9" s="1"/>
  <c r="BB29" i="4"/>
  <c r="P35" i="9" s="1"/>
  <c r="BI29" i="4"/>
  <c r="BA29" i="4"/>
  <c r="O35" i="9" s="1"/>
  <c r="BH29" i="4"/>
  <c r="V35" i="9" s="1"/>
  <c r="AZ29" i="4"/>
  <c r="N35" i="9" s="1"/>
  <c r="BG29" i="4"/>
  <c r="U35" i="9" s="1"/>
  <c r="AY29" i="4"/>
  <c r="M35" i="9" s="1"/>
  <c r="BF29" i="4"/>
  <c r="T35" i="9" s="1"/>
  <c r="AX29" i="4"/>
  <c r="L35" i="9" s="1"/>
  <c r="BD29" i="4"/>
  <c r="R35" i="9" s="1"/>
  <c r="AV29" i="4"/>
  <c r="J35" i="9" s="1"/>
  <c r="AW29" i="4"/>
  <c r="K35" i="9" s="1"/>
  <c r="AU29" i="4"/>
  <c r="I35" i="9" s="1"/>
  <c r="BE29" i="4"/>
  <c r="S35" i="9" s="1"/>
  <c r="BC29" i="4"/>
  <c r="Q35" i="9" s="1"/>
  <c r="BD20" i="4"/>
  <c r="R26" i="9" s="1"/>
  <c r="AV20" i="4"/>
  <c r="J26" i="9" s="1"/>
  <c r="BC20" i="4"/>
  <c r="Q26" i="9" s="1"/>
  <c r="AU20" i="4"/>
  <c r="I26" i="9" s="1"/>
  <c r="BB20" i="4"/>
  <c r="P26" i="9" s="1"/>
  <c r="BI20" i="4"/>
  <c r="BA20" i="4"/>
  <c r="O26" i="9" s="1"/>
  <c r="BH20" i="4"/>
  <c r="V26" i="9" s="1"/>
  <c r="AZ20" i="4"/>
  <c r="N26" i="9" s="1"/>
  <c r="BF20" i="4"/>
  <c r="T26" i="9" s="1"/>
  <c r="AX20" i="4"/>
  <c r="L26" i="9" s="1"/>
  <c r="BE20" i="4"/>
  <c r="S26" i="9" s="1"/>
  <c r="AY20" i="4"/>
  <c r="M26" i="9" s="1"/>
  <c r="BG20" i="4"/>
  <c r="U26" i="9" s="1"/>
  <c r="AW20" i="4"/>
  <c r="K26" i="9" s="1"/>
  <c r="BD24" i="4"/>
  <c r="R30" i="9" s="1"/>
  <c r="AV24" i="4"/>
  <c r="J30" i="9" s="1"/>
  <c r="BC24" i="4"/>
  <c r="Q30" i="9" s="1"/>
  <c r="AU24" i="4"/>
  <c r="I30" i="9" s="1"/>
  <c r="BB24" i="4"/>
  <c r="P30" i="9" s="1"/>
  <c r="BI24" i="4"/>
  <c r="BA24" i="4"/>
  <c r="O30" i="9" s="1"/>
  <c r="BH24" i="4"/>
  <c r="V30" i="9" s="1"/>
  <c r="AZ24" i="4"/>
  <c r="N30" i="9" s="1"/>
  <c r="BF24" i="4"/>
  <c r="T30" i="9" s="1"/>
  <c r="AX24" i="4"/>
  <c r="L30" i="9" s="1"/>
  <c r="BG24" i="4"/>
  <c r="U30" i="9" s="1"/>
  <c r="BE24" i="4"/>
  <c r="S30" i="9" s="1"/>
  <c r="AY24" i="4"/>
  <c r="M30" i="9" s="1"/>
  <c r="AW24" i="4"/>
  <c r="K30" i="9" s="1"/>
  <c r="BB59" i="4"/>
  <c r="P65" i="9" s="1"/>
  <c r="BA59" i="4"/>
  <c r="O65" i="9" s="1"/>
  <c r="BH59" i="4"/>
  <c r="V65" i="9" s="1"/>
  <c r="AZ59" i="4"/>
  <c r="N65" i="9" s="1"/>
  <c r="BG59" i="4"/>
  <c r="U65" i="9" s="1"/>
  <c r="AY59" i="4"/>
  <c r="M65" i="9" s="1"/>
  <c r="BF59" i="4"/>
  <c r="T65" i="9" s="1"/>
  <c r="AX59" i="4"/>
  <c r="L65" i="9" s="1"/>
  <c r="BD59" i="4"/>
  <c r="R65" i="9" s="1"/>
  <c r="AV59" i="4"/>
  <c r="J65" i="9" s="1"/>
  <c r="BE59" i="4"/>
  <c r="S65" i="9" s="1"/>
  <c r="BC59" i="4"/>
  <c r="Q65" i="9" s="1"/>
  <c r="AW59" i="4"/>
  <c r="K65" i="9" s="1"/>
  <c r="AU59" i="4"/>
  <c r="I65" i="9" s="1"/>
  <c r="BD16" i="4"/>
  <c r="R22" i="9" s="1"/>
  <c r="AV16" i="4"/>
  <c r="J22" i="9" s="1"/>
  <c r="BC16" i="4"/>
  <c r="Q22" i="9" s="1"/>
  <c r="AU16" i="4"/>
  <c r="I22" i="9" s="1"/>
  <c r="BB16" i="4"/>
  <c r="P22" i="9" s="1"/>
  <c r="BI16" i="4"/>
  <c r="BA16" i="4"/>
  <c r="O22" i="9" s="1"/>
  <c r="BH16" i="4"/>
  <c r="V22" i="9" s="1"/>
  <c r="AZ16" i="4"/>
  <c r="N22" i="9" s="1"/>
  <c r="BF16" i="4"/>
  <c r="T22" i="9" s="1"/>
  <c r="AX16" i="4"/>
  <c r="L22" i="9" s="1"/>
  <c r="AW16" i="4"/>
  <c r="K22" i="9" s="1"/>
  <c r="BG16" i="4"/>
  <c r="U22" i="9" s="1"/>
  <c r="AY16" i="4"/>
  <c r="M22" i="9" s="1"/>
  <c r="BE16" i="4"/>
  <c r="S22" i="9" s="1"/>
  <c r="BD28" i="4"/>
  <c r="R34" i="9" s="1"/>
  <c r="AV28" i="4"/>
  <c r="J34" i="9" s="1"/>
  <c r="BC28" i="4"/>
  <c r="Q34" i="9" s="1"/>
  <c r="AU28" i="4"/>
  <c r="I34" i="9" s="1"/>
  <c r="BB28" i="4"/>
  <c r="P34" i="9" s="1"/>
  <c r="BI28" i="4"/>
  <c r="BA28" i="4"/>
  <c r="O34" i="9" s="1"/>
  <c r="BH28" i="4"/>
  <c r="V34" i="9" s="1"/>
  <c r="AZ28" i="4"/>
  <c r="N34" i="9" s="1"/>
  <c r="BF28" i="4"/>
  <c r="T34" i="9" s="1"/>
  <c r="AX28" i="4"/>
  <c r="L34" i="9" s="1"/>
  <c r="BG28" i="4"/>
  <c r="U34" i="9" s="1"/>
  <c r="BE28" i="4"/>
  <c r="S34" i="9" s="1"/>
  <c r="AY28" i="4"/>
  <c r="M34" i="9" s="1"/>
  <c r="AW28" i="4"/>
  <c r="K34" i="9" s="1"/>
  <c r="BC50" i="4"/>
  <c r="Q56" i="9" s="1"/>
  <c r="AU50" i="4"/>
  <c r="I56" i="9" s="1"/>
  <c r="BB50" i="4"/>
  <c r="P56" i="9" s="1"/>
  <c r="BA50" i="4"/>
  <c r="O56" i="9" s="1"/>
  <c r="BH50" i="4"/>
  <c r="V56" i="9" s="1"/>
  <c r="AZ50" i="4"/>
  <c r="N56" i="9" s="1"/>
  <c r="BG50" i="4"/>
  <c r="U56" i="9" s="1"/>
  <c r="AY50" i="4"/>
  <c r="M56" i="9" s="1"/>
  <c r="BE50" i="4"/>
  <c r="S56" i="9" s="1"/>
  <c r="AW50" i="4"/>
  <c r="K56" i="9" s="1"/>
  <c r="BF50" i="4"/>
  <c r="T56" i="9" s="1"/>
  <c r="BD50" i="4"/>
  <c r="R56" i="9" s="1"/>
  <c r="AX50" i="4"/>
  <c r="L56" i="9" s="1"/>
  <c r="AV50" i="4"/>
  <c r="J56" i="9" s="1"/>
  <c r="BB21" i="4"/>
  <c r="P27" i="9" s="1"/>
  <c r="BI21" i="4"/>
  <c r="BA21" i="4"/>
  <c r="O27" i="9" s="1"/>
  <c r="BH21" i="4"/>
  <c r="V27" i="9" s="1"/>
  <c r="AZ21" i="4"/>
  <c r="N27" i="9" s="1"/>
  <c r="BG21" i="4"/>
  <c r="U27" i="9" s="1"/>
  <c r="AY21" i="4"/>
  <c r="M27" i="9" s="1"/>
  <c r="BF21" i="4"/>
  <c r="T27" i="9" s="1"/>
  <c r="AX21" i="4"/>
  <c r="L27" i="9" s="1"/>
  <c r="BD21" i="4"/>
  <c r="R27" i="9" s="1"/>
  <c r="AV21" i="4"/>
  <c r="J27" i="9" s="1"/>
  <c r="AU21" i="4"/>
  <c r="I27" i="9" s="1"/>
  <c r="BE21" i="4"/>
  <c r="S27" i="9" s="1"/>
  <c r="BC21" i="4"/>
  <c r="Q27" i="9" s="1"/>
  <c r="AW21" i="4"/>
  <c r="K27" i="9" s="1"/>
  <c r="BD12" i="4"/>
  <c r="R18" i="9" s="1"/>
  <c r="AV12" i="4"/>
  <c r="J18" i="9" s="1"/>
  <c r="BC12" i="4"/>
  <c r="Q18" i="9" s="1"/>
  <c r="AU12" i="4"/>
  <c r="I18" i="9" s="1"/>
  <c r="BB12" i="4"/>
  <c r="P18" i="9" s="1"/>
  <c r="BI12" i="4"/>
  <c r="BA12" i="4"/>
  <c r="O18" i="9" s="1"/>
  <c r="BH12" i="4"/>
  <c r="V18" i="9" s="1"/>
  <c r="AZ12" i="4"/>
  <c r="N18" i="9" s="1"/>
  <c r="BF12" i="4"/>
  <c r="T18" i="9" s="1"/>
  <c r="AX12" i="4"/>
  <c r="L18" i="9" s="1"/>
  <c r="BG12" i="4"/>
  <c r="U18" i="9" s="1"/>
  <c r="AY12" i="4"/>
  <c r="M18" i="9" s="1"/>
  <c r="BE12" i="4"/>
  <c r="S18" i="9" s="1"/>
  <c r="AW12" i="4"/>
  <c r="K18" i="9" s="1"/>
  <c r="BB80" i="4"/>
  <c r="P86" i="9" s="1"/>
  <c r="BA80" i="4"/>
  <c r="O86" i="9" s="1"/>
  <c r="BH80" i="4"/>
  <c r="V86" i="9" s="1"/>
  <c r="AZ80" i="4"/>
  <c r="N86" i="9" s="1"/>
  <c r="BG80" i="4"/>
  <c r="U86" i="9" s="1"/>
  <c r="AY80" i="4"/>
  <c r="M86" i="9" s="1"/>
  <c r="BF80" i="4"/>
  <c r="T86" i="9" s="1"/>
  <c r="AX80" i="4"/>
  <c r="L86" i="9" s="1"/>
  <c r="BD80" i="4"/>
  <c r="R86" i="9" s="1"/>
  <c r="AV80" i="4"/>
  <c r="J86" i="9" s="1"/>
  <c r="BE80" i="4"/>
  <c r="S86" i="9" s="1"/>
  <c r="BC80" i="4"/>
  <c r="Q86" i="9" s="1"/>
  <c r="AW80" i="4"/>
  <c r="K86" i="9" s="1"/>
  <c r="AU80" i="4"/>
  <c r="I86" i="9" s="1"/>
  <c r="BB51" i="4"/>
  <c r="P57" i="9" s="1"/>
  <c r="BA51" i="4"/>
  <c r="O57" i="9" s="1"/>
  <c r="BH51" i="4"/>
  <c r="V57" i="9" s="1"/>
  <c r="AZ51" i="4"/>
  <c r="N57" i="9" s="1"/>
  <c r="BG51" i="4"/>
  <c r="U57" i="9" s="1"/>
  <c r="AY51" i="4"/>
  <c r="M57" i="9" s="1"/>
  <c r="BF51" i="4"/>
  <c r="T57" i="9" s="1"/>
  <c r="AX51" i="4"/>
  <c r="L57" i="9" s="1"/>
  <c r="BD51" i="4"/>
  <c r="R57" i="9" s="1"/>
  <c r="AV51" i="4"/>
  <c r="J57" i="9" s="1"/>
  <c r="BE51" i="4"/>
  <c r="S57" i="9" s="1"/>
  <c r="BC51" i="4"/>
  <c r="Q57" i="9" s="1"/>
  <c r="AU51" i="4"/>
  <c r="I57" i="9" s="1"/>
  <c r="AW51" i="4"/>
  <c r="K57" i="9" s="1"/>
  <c r="AS118" i="4"/>
  <c r="AT138" i="4"/>
  <c r="H146" i="9" s="1"/>
  <c r="BC58" i="4"/>
  <c r="AU58" i="4"/>
  <c r="BB58" i="4"/>
  <c r="BA58" i="4"/>
  <c r="BH58" i="4"/>
  <c r="AZ58" i="4"/>
  <c r="BG58" i="4"/>
  <c r="AY58" i="4"/>
  <c r="BE58" i="4"/>
  <c r="AW58" i="4"/>
  <c r="BD58" i="4"/>
  <c r="AX58" i="4"/>
  <c r="AV58" i="4"/>
  <c r="BF58" i="4"/>
  <c r="BB25" i="4"/>
  <c r="BI25" i="4"/>
  <c r="BA25" i="4"/>
  <c r="BH25" i="4"/>
  <c r="AZ25" i="4"/>
  <c r="BG25" i="4"/>
  <c r="AY25" i="4"/>
  <c r="BF25" i="4"/>
  <c r="AX25" i="4"/>
  <c r="BD25" i="4"/>
  <c r="AV25" i="4"/>
  <c r="AT124" i="4"/>
  <c r="H131" i="9" s="1"/>
  <c r="BC25" i="4"/>
  <c r="BE25" i="4"/>
  <c r="AW25" i="4"/>
  <c r="AU25" i="4"/>
  <c r="AT126" i="4"/>
  <c r="H133" i="9" s="1"/>
  <c r="BE56" i="4"/>
  <c r="AW56" i="4"/>
  <c r="BD56" i="4"/>
  <c r="AV56" i="4"/>
  <c r="BC56" i="4"/>
  <c r="AU56" i="4"/>
  <c r="BB56" i="4"/>
  <c r="BA56" i="4"/>
  <c r="BG56" i="4"/>
  <c r="AY56" i="4"/>
  <c r="BH56" i="4"/>
  <c r="BF56" i="4"/>
  <c r="AZ56" i="4"/>
  <c r="AX56" i="4"/>
  <c r="BF7" i="4"/>
  <c r="T13" i="9" s="1"/>
  <c r="AX7" i="4"/>
  <c r="L13" i="9" s="1"/>
  <c r="BE7" i="4"/>
  <c r="S13" i="9" s="1"/>
  <c r="AW7" i="4"/>
  <c r="K13" i="9" s="1"/>
  <c r="BD7" i="4"/>
  <c r="R13" i="9" s="1"/>
  <c r="AV7" i="4"/>
  <c r="J13" i="9" s="1"/>
  <c r="BC7" i="4"/>
  <c r="Q13" i="9" s="1"/>
  <c r="AU7" i="4"/>
  <c r="I13" i="9" s="1"/>
  <c r="BB7" i="4"/>
  <c r="P13" i="9" s="1"/>
  <c r="BH7" i="4"/>
  <c r="V13" i="9" s="1"/>
  <c r="AZ7" i="4"/>
  <c r="N13" i="9" s="1"/>
  <c r="BA7" i="4"/>
  <c r="O13" i="9" s="1"/>
  <c r="AY7" i="4"/>
  <c r="M13" i="9" s="1"/>
  <c r="BG7" i="4"/>
  <c r="U13" i="9" s="1"/>
  <c r="BI7" i="4"/>
  <c r="BG95" i="4"/>
  <c r="AY95" i="4"/>
  <c r="BF95" i="4"/>
  <c r="AX95" i="4"/>
  <c r="BE95" i="4"/>
  <c r="AW95" i="4"/>
  <c r="BD95" i="4"/>
  <c r="AV95" i="4"/>
  <c r="AT116" i="4"/>
  <c r="H122" i="9" s="1"/>
  <c r="BC95" i="4"/>
  <c r="AU95" i="4"/>
  <c r="BB95" i="4"/>
  <c r="BA95" i="4"/>
  <c r="BH95" i="4"/>
  <c r="AZ95" i="4"/>
  <c r="AS114" i="4"/>
  <c r="AT54" i="4"/>
  <c r="H60" i="9" s="1"/>
  <c r="AS130" i="4"/>
  <c r="AT39" i="4"/>
  <c r="H45" i="9" s="1"/>
  <c r="AT75" i="4"/>
  <c r="H81" i="9" s="1"/>
  <c r="BC90" i="4"/>
  <c r="Q96" i="9" s="1"/>
  <c r="AU90" i="4"/>
  <c r="I96" i="9" s="1"/>
  <c r="AT140" i="4"/>
  <c r="H148" i="9" s="1"/>
  <c r="BB90" i="4"/>
  <c r="P96" i="9" s="1"/>
  <c r="BA90" i="4"/>
  <c r="O96" i="9" s="1"/>
  <c r="BH90" i="4"/>
  <c r="V96" i="9" s="1"/>
  <c r="AZ90" i="4"/>
  <c r="N96" i="9" s="1"/>
  <c r="BG90" i="4"/>
  <c r="U96" i="9" s="1"/>
  <c r="AY90" i="4"/>
  <c r="M96" i="9" s="1"/>
  <c r="BF90" i="4"/>
  <c r="T96" i="9" s="1"/>
  <c r="AX90" i="4"/>
  <c r="L96" i="9" s="1"/>
  <c r="BD90" i="4"/>
  <c r="R96" i="9" s="1"/>
  <c r="AW90" i="4"/>
  <c r="K96" i="9" s="1"/>
  <c r="AV90" i="4"/>
  <c r="J96" i="9" s="1"/>
  <c r="AT128" i="4"/>
  <c r="H135" i="9" s="1"/>
  <c r="BE90" i="4"/>
  <c r="S96" i="9" s="1"/>
  <c r="AS128" i="4"/>
  <c r="AS140" i="4"/>
  <c r="AT136" i="4"/>
  <c r="H144" i="9" s="1"/>
  <c r="BF23" i="4"/>
  <c r="AX23" i="4"/>
  <c r="BE23" i="4"/>
  <c r="AW23" i="4"/>
  <c r="BD23" i="4"/>
  <c r="AV23" i="4"/>
  <c r="BC23" i="4"/>
  <c r="AU23" i="4"/>
  <c r="BB23" i="4"/>
  <c r="BH23" i="4"/>
  <c r="AZ23" i="4"/>
  <c r="BA23" i="4"/>
  <c r="AY23" i="4"/>
  <c r="BI23" i="4"/>
  <c r="BG23" i="4"/>
  <c r="AT112" i="4"/>
  <c r="H118" i="9" s="1"/>
  <c r="BF15" i="4"/>
  <c r="AX15" i="4"/>
  <c r="BE15" i="4"/>
  <c r="AW15" i="4"/>
  <c r="BD15" i="4"/>
  <c r="AV15" i="4"/>
  <c r="BC15" i="4"/>
  <c r="AU15" i="4"/>
  <c r="BB15" i="4"/>
  <c r="BH15" i="4"/>
  <c r="AZ15" i="4"/>
  <c r="AY15" i="4"/>
  <c r="BI15" i="4"/>
  <c r="BG15" i="4"/>
  <c r="BA15" i="4"/>
  <c r="BF19" i="4"/>
  <c r="T25" i="9" s="1"/>
  <c r="AX19" i="4"/>
  <c r="L25" i="9" s="1"/>
  <c r="BE19" i="4"/>
  <c r="S25" i="9" s="1"/>
  <c r="AW19" i="4"/>
  <c r="K25" i="9" s="1"/>
  <c r="BD19" i="4"/>
  <c r="R25" i="9" s="1"/>
  <c r="AV19" i="4"/>
  <c r="J25" i="9" s="1"/>
  <c r="BC19" i="4"/>
  <c r="Q25" i="9" s="1"/>
  <c r="AU19" i="4"/>
  <c r="I25" i="9" s="1"/>
  <c r="BB19" i="4"/>
  <c r="P25" i="9" s="1"/>
  <c r="BH19" i="4"/>
  <c r="V25" i="9" s="1"/>
  <c r="AZ19" i="4"/>
  <c r="N25" i="9" s="1"/>
  <c r="AY19" i="4"/>
  <c r="M25" i="9" s="1"/>
  <c r="BG19" i="4"/>
  <c r="U25" i="9" s="1"/>
  <c r="BI19" i="4"/>
  <c r="BA19" i="4"/>
  <c r="O25" i="9" s="1"/>
  <c r="AT141" i="4"/>
  <c r="H149" i="9" s="1"/>
  <c r="BH107" i="4"/>
  <c r="V113" i="9" s="1"/>
  <c r="AZ107" i="4"/>
  <c r="N113" i="9" s="1"/>
  <c r="BG107" i="4"/>
  <c r="U113" i="9" s="1"/>
  <c r="AY107" i="4"/>
  <c r="M113" i="9" s="1"/>
  <c r="AT117" i="4"/>
  <c r="H123" i="9" s="1"/>
  <c r="BF107" i="4"/>
  <c r="T113" i="9" s="1"/>
  <c r="AX107" i="4"/>
  <c r="L113" i="9" s="1"/>
  <c r="BE107" i="4"/>
  <c r="S113" i="9" s="1"/>
  <c r="AW107" i="4"/>
  <c r="K113" i="9" s="1"/>
  <c r="BD107" i="4"/>
  <c r="R113" i="9" s="1"/>
  <c r="AV107" i="4"/>
  <c r="J113" i="9" s="1"/>
  <c r="AT129" i="4"/>
  <c r="H136" i="9" s="1"/>
  <c r="BC107" i="4"/>
  <c r="Q113" i="9" s="1"/>
  <c r="AU107" i="4"/>
  <c r="I113" i="9" s="1"/>
  <c r="BB107" i="4"/>
  <c r="P113" i="9" s="1"/>
  <c r="BI107" i="4"/>
  <c r="BA107" i="4"/>
  <c r="O113" i="9" s="1"/>
  <c r="AT139" i="4"/>
  <c r="H147" i="9" s="1"/>
  <c r="BC79" i="4"/>
  <c r="AU79" i="4"/>
  <c r="BB79" i="4"/>
  <c r="BA79" i="4"/>
  <c r="BH79" i="4"/>
  <c r="AZ79" i="4"/>
  <c r="BG79" i="4"/>
  <c r="AY79" i="4"/>
  <c r="BE79" i="4"/>
  <c r="AW79" i="4"/>
  <c r="AV79" i="4"/>
  <c r="BF79" i="4"/>
  <c r="BD79" i="4"/>
  <c r="AX79" i="4"/>
  <c r="BE48" i="4"/>
  <c r="S54" i="9" s="1"/>
  <c r="AW48" i="4"/>
  <c r="K54" i="9" s="1"/>
  <c r="BD48" i="4"/>
  <c r="R54" i="9" s="1"/>
  <c r="AV48" i="4"/>
  <c r="J54" i="9" s="1"/>
  <c r="BC48" i="4"/>
  <c r="Q54" i="9" s="1"/>
  <c r="AU48" i="4"/>
  <c r="I54" i="9" s="1"/>
  <c r="BB48" i="4"/>
  <c r="P54" i="9" s="1"/>
  <c r="BA48" i="4"/>
  <c r="O54" i="9" s="1"/>
  <c r="BG48" i="4"/>
  <c r="U54" i="9" s="1"/>
  <c r="AY48" i="4"/>
  <c r="M54" i="9" s="1"/>
  <c r="BH48" i="4"/>
  <c r="V54" i="9" s="1"/>
  <c r="BF48" i="4"/>
  <c r="T54" i="9" s="1"/>
  <c r="AX48" i="4"/>
  <c r="L54" i="9" s="1"/>
  <c r="AZ48" i="4"/>
  <c r="N54" i="9" s="1"/>
  <c r="BB17" i="4"/>
  <c r="P23" i="9" s="1"/>
  <c r="BI17" i="4"/>
  <c r="BA17" i="4"/>
  <c r="O23" i="9" s="1"/>
  <c r="BH17" i="4"/>
  <c r="V23" i="9" s="1"/>
  <c r="AZ17" i="4"/>
  <c r="N23" i="9" s="1"/>
  <c r="BG17" i="4"/>
  <c r="U23" i="9" s="1"/>
  <c r="AY17" i="4"/>
  <c r="M23" i="9" s="1"/>
  <c r="BF17" i="4"/>
  <c r="T23" i="9" s="1"/>
  <c r="AX17" i="4"/>
  <c r="L23" i="9" s="1"/>
  <c r="BD17" i="4"/>
  <c r="R23" i="9" s="1"/>
  <c r="AV17" i="4"/>
  <c r="J23" i="9" s="1"/>
  <c r="BE17" i="4"/>
  <c r="S23" i="9" s="1"/>
  <c r="BC17" i="4"/>
  <c r="Q23" i="9" s="1"/>
  <c r="AW17" i="4"/>
  <c r="K23" i="9" s="1"/>
  <c r="AU17" i="4"/>
  <c r="I23" i="9" s="1"/>
  <c r="BF82" i="4"/>
  <c r="T88" i="9" s="1"/>
  <c r="BE82" i="4"/>
  <c r="S88" i="9" s="1"/>
  <c r="AW82" i="4"/>
  <c r="K88" i="9" s="1"/>
  <c r="BD82" i="4"/>
  <c r="R88" i="9" s="1"/>
  <c r="AV82" i="4"/>
  <c r="J88" i="9" s="1"/>
  <c r="BC82" i="4"/>
  <c r="Q88" i="9" s="1"/>
  <c r="AU82" i="4"/>
  <c r="I88" i="9" s="1"/>
  <c r="BB82" i="4"/>
  <c r="P88" i="9" s="1"/>
  <c r="BA82" i="4"/>
  <c r="O88" i="9" s="1"/>
  <c r="BG82" i="4"/>
  <c r="U88" i="9" s="1"/>
  <c r="AZ82" i="4"/>
  <c r="N88" i="9" s="1"/>
  <c r="AY82" i="4"/>
  <c r="M88" i="9" s="1"/>
  <c r="AX82" i="4"/>
  <c r="L88" i="9" s="1"/>
  <c r="BH82" i="4"/>
  <c r="V88" i="9" s="1"/>
  <c r="BF76" i="4"/>
  <c r="T82" i="9" s="1"/>
  <c r="AX76" i="4"/>
  <c r="L82" i="9" s="1"/>
  <c r="BE76" i="4"/>
  <c r="S82" i="9" s="1"/>
  <c r="AW76" i="4"/>
  <c r="K82" i="9" s="1"/>
  <c r="BD76" i="4"/>
  <c r="R82" i="9" s="1"/>
  <c r="AV76" i="4"/>
  <c r="J82" i="9" s="1"/>
  <c r="BC76" i="4"/>
  <c r="Q82" i="9" s="1"/>
  <c r="AU76" i="4"/>
  <c r="I82" i="9" s="1"/>
  <c r="BB76" i="4"/>
  <c r="P82" i="9" s="1"/>
  <c r="BH76" i="4"/>
  <c r="V82" i="9" s="1"/>
  <c r="AZ76" i="4"/>
  <c r="N82" i="9" s="1"/>
  <c r="BA76" i="4"/>
  <c r="O82" i="9" s="1"/>
  <c r="BG76" i="4"/>
  <c r="U82" i="9" s="1"/>
  <c r="AY76" i="4"/>
  <c r="M82" i="9" s="1"/>
  <c r="BF63" i="4"/>
  <c r="T69" i="9" s="1"/>
  <c r="AX63" i="4"/>
  <c r="L69" i="9" s="1"/>
  <c r="BE63" i="4"/>
  <c r="S69" i="9" s="1"/>
  <c r="AW63" i="4"/>
  <c r="K69" i="9" s="1"/>
  <c r="BD63" i="4"/>
  <c r="R69" i="9" s="1"/>
  <c r="AV63" i="4"/>
  <c r="J69" i="9" s="1"/>
  <c r="BC63" i="4"/>
  <c r="Q69" i="9" s="1"/>
  <c r="AU63" i="4"/>
  <c r="I69" i="9" s="1"/>
  <c r="BB63" i="4"/>
  <c r="P69" i="9" s="1"/>
  <c r="BH63" i="4"/>
  <c r="V69" i="9" s="1"/>
  <c r="AZ63" i="4"/>
  <c r="N69" i="9" s="1"/>
  <c r="BG63" i="4"/>
  <c r="U69" i="9" s="1"/>
  <c r="BA63" i="4"/>
  <c r="O69" i="9" s="1"/>
  <c r="AY63" i="4"/>
  <c r="M69" i="9" s="1"/>
  <c r="AS137" i="4"/>
  <c r="AS142" i="4" s="1"/>
  <c r="AT38" i="4"/>
  <c r="H44" i="9" s="1"/>
  <c r="BH94" i="4"/>
  <c r="V100" i="9" s="1"/>
  <c r="AZ94" i="4"/>
  <c r="N100" i="9" s="1"/>
  <c r="BG94" i="4"/>
  <c r="U100" i="9" s="1"/>
  <c r="AY94" i="4"/>
  <c r="M100" i="9" s="1"/>
  <c r="BF94" i="4"/>
  <c r="T100" i="9" s="1"/>
  <c r="AX94" i="4"/>
  <c r="L100" i="9" s="1"/>
  <c r="BE94" i="4"/>
  <c r="S100" i="9" s="1"/>
  <c r="AW94" i="4"/>
  <c r="K100" i="9" s="1"/>
  <c r="BD94" i="4"/>
  <c r="R100" i="9" s="1"/>
  <c r="AV94" i="4"/>
  <c r="J100" i="9" s="1"/>
  <c r="BC94" i="4"/>
  <c r="Q100" i="9" s="1"/>
  <c r="AU94" i="4"/>
  <c r="I100" i="9" s="1"/>
  <c r="BB94" i="4"/>
  <c r="P100" i="9" s="1"/>
  <c r="BA94" i="4"/>
  <c r="O100" i="9" s="1"/>
  <c r="BE69" i="4"/>
  <c r="S75" i="9" s="1"/>
  <c r="AW69" i="4"/>
  <c r="K75" i="9" s="1"/>
  <c r="BD69" i="4"/>
  <c r="R75" i="9" s="1"/>
  <c r="AV69" i="4"/>
  <c r="J75" i="9" s="1"/>
  <c r="BC69" i="4"/>
  <c r="Q75" i="9" s="1"/>
  <c r="AU69" i="4"/>
  <c r="I75" i="9" s="1"/>
  <c r="BB69" i="4"/>
  <c r="P75" i="9" s="1"/>
  <c r="BA69" i="4"/>
  <c r="O75" i="9" s="1"/>
  <c r="BG69" i="4"/>
  <c r="U75" i="9" s="1"/>
  <c r="AY69" i="4"/>
  <c r="M75" i="9" s="1"/>
  <c r="BH69" i="4"/>
  <c r="V75" i="9" s="1"/>
  <c r="BF69" i="4"/>
  <c r="T75" i="9" s="1"/>
  <c r="AZ69" i="4"/>
  <c r="N75" i="9" s="1"/>
  <c r="AX69" i="4"/>
  <c r="L75" i="9" s="1"/>
  <c r="BD8" i="4"/>
  <c r="R14" i="9" s="1"/>
  <c r="AV8" i="4"/>
  <c r="J14" i="9" s="1"/>
  <c r="BC8" i="4"/>
  <c r="Q14" i="9" s="1"/>
  <c r="AU8" i="4"/>
  <c r="I14" i="9" s="1"/>
  <c r="BB8" i="4"/>
  <c r="P14" i="9" s="1"/>
  <c r="BI8" i="4"/>
  <c r="BA8" i="4"/>
  <c r="O14" i="9" s="1"/>
  <c r="BH8" i="4"/>
  <c r="V14" i="9" s="1"/>
  <c r="AZ8" i="4"/>
  <c r="N14" i="9" s="1"/>
  <c r="BF8" i="4"/>
  <c r="T14" i="9" s="1"/>
  <c r="AX8" i="4"/>
  <c r="L14" i="9" s="1"/>
  <c r="BG8" i="4"/>
  <c r="U14" i="9" s="1"/>
  <c r="BE8" i="4"/>
  <c r="S14" i="9" s="1"/>
  <c r="AY8" i="4"/>
  <c r="M14" i="9" s="1"/>
  <c r="AW8" i="4"/>
  <c r="K14" i="9" s="1"/>
  <c r="BC40" i="4"/>
  <c r="Q46" i="9" s="1"/>
  <c r="AU40" i="4"/>
  <c r="I46" i="9" s="1"/>
  <c r="BB40" i="4"/>
  <c r="P46" i="9" s="1"/>
  <c r="BI40" i="4"/>
  <c r="BA40" i="4"/>
  <c r="O46" i="9" s="1"/>
  <c r="BH40" i="4"/>
  <c r="V46" i="9" s="1"/>
  <c r="AZ40" i="4"/>
  <c r="N46" i="9" s="1"/>
  <c r="BG40" i="4"/>
  <c r="U46" i="9" s="1"/>
  <c r="AY40" i="4"/>
  <c r="M46" i="9" s="1"/>
  <c r="BE40" i="4"/>
  <c r="S46" i="9" s="1"/>
  <c r="AW40" i="4"/>
  <c r="K46" i="9" s="1"/>
  <c r="BF40" i="4"/>
  <c r="T46" i="9" s="1"/>
  <c r="BD40" i="4"/>
  <c r="R46" i="9" s="1"/>
  <c r="AV40" i="4"/>
  <c r="J46" i="9" s="1"/>
  <c r="AX40" i="4"/>
  <c r="L46" i="9" s="1"/>
  <c r="BC31" i="4"/>
  <c r="Q37" i="9" s="1"/>
  <c r="AU31" i="4"/>
  <c r="I37" i="9" s="1"/>
  <c r="BB31" i="4"/>
  <c r="P37" i="9" s="1"/>
  <c r="BI31" i="4"/>
  <c r="BH31" i="4"/>
  <c r="V37" i="9" s="1"/>
  <c r="BG31" i="4"/>
  <c r="U37" i="9" s="1"/>
  <c r="BE31" i="4"/>
  <c r="S37" i="9" s="1"/>
  <c r="BD31" i="4"/>
  <c r="R37" i="9" s="1"/>
  <c r="BA31" i="4"/>
  <c r="O37" i="9" s="1"/>
  <c r="AZ31" i="4"/>
  <c r="N37" i="9" s="1"/>
  <c r="AY31" i="4"/>
  <c r="M37" i="9" s="1"/>
  <c r="AX31" i="4"/>
  <c r="L37" i="9" s="1"/>
  <c r="AV31" i="4"/>
  <c r="J37" i="9" s="1"/>
  <c r="BF31" i="4"/>
  <c r="T37" i="9" s="1"/>
  <c r="AW31" i="4"/>
  <c r="K37" i="9" s="1"/>
  <c r="AT77" i="4"/>
  <c r="H83" i="9" s="1"/>
  <c r="BG42" i="4"/>
  <c r="U48" i="9" s="1"/>
  <c r="AY42" i="4"/>
  <c r="M48" i="9" s="1"/>
  <c r="BF42" i="4"/>
  <c r="T48" i="9" s="1"/>
  <c r="AX42" i="4"/>
  <c r="L48" i="9" s="1"/>
  <c r="BE42" i="4"/>
  <c r="S48" i="9" s="1"/>
  <c r="AW42" i="4"/>
  <c r="K48" i="9" s="1"/>
  <c r="BD42" i="4"/>
  <c r="R48" i="9" s="1"/>
  <c r="AV42" i="4"/>
  <c r="J48" i="9" s="1"/>
  <c r="BC42" i="4"/>
  <c r="Q48" i="9" s="1"/>
  <c r="AU42" i="4"/>
  <c r="I48" i="9" s="1"/>
  <c r="BI42" i="4"/>
  <c r="BA42" i="4"/>
  <c r="O48" i="9" s="1"/>
  <c r="BH42" i="4"/>
  <c r="V48" i="9" s="1"/>
  <c r="BB42" i="4"/>
  <c r="P48" i="9" s="1"/>
  <c r="AZ42" i="4"/>
  <c r="N48" i="9" s="1"/>
  <c r="BE31" i="8"/>
  <c r="S37" i="3" s="1"/>
  <c r="BF96" i="8"/>
  <c r="T102" i="3" s="1"/>
  <c r="AZ93" i="8"/>
  <c r="N99" i="3" s="1"/>
  <c r="AY83" i="8"/>
  <c r="M89" i="3" s="1"/>
  <c r="AV60" i="8"/>
  <c r="J66" i="3" s="1"/>
  <c r="BE60" i="8"/>
  <c r="S66" i="3" s="1"/>
  <c r="BC41" i="8"/>
  <c r="Q47" i="3" s="1"/>
  <c r="AX83" i="8"/>
  <c r="L89" i="3" s="1"/>
  <c r="BA83" i="8"/>
  <c r="O89" i="3" s="1"/>
  <c r="BB49" i="8"/>
  <c r="P55" i="3" s="1"/>
  <c r="AY19" i="8"/>
  <c r="M25" i="3" s="1"/>
  <c r="BB57" i="8"/>
  <c r="P63" i="3" s="1"/>
  <c r="AW96" i="8"/>
  <c r="K102" i="3" s="1"/>
  <c r="BE19" i="8"/>
  <c r="S25" i="3" s="1"/>
  <c r="AV41" i="8"/>
  <c r="J47" i="3" s="1"/>
  <c r="AX96" i="8"/>
  <c r="L102" i="3" s="1"/>
  <c r="BD19" i="8"/>
  <c r="R25" i="3" s="1"/>
  <c r="BC28" i="8"/>
  <c r="Q34" i="3" s="1"/>
  <c r="BG19" i="8"/>
  <c r="U25" i="3" s="1"/>
  <c r="AW29" i="8"/>
  <c r="K35" i="3" s="1"/>
  <c r="BC29" i="8"/>
  <c r="Q35" i="3" s="1"/>
  <c r="AV19" i="8"/>
  <c r="J25" i="3" s="1"/>
  <c r="AX19" i="8"/>
  <c r="L25" i="3" s="1"/>
  <c r="AX31" i="8"/>
  <c r="L37" i="3" s="1"/>
  <c r="AU99" i="8"/>
  <c r="I105" i="3" s="1"/>
  <c r="AU98" i="8"/>
  <c r="I104" i="3" s="1"/>
  <c r="BA96" i="8"/>
  <c r="O102" i="3" s="1"/>
  <c r="BA93" i="8"/>
  <c r="O99" i="3" s="1"/>
  <c r="BB93" i="8"/>
  <c r="P99" i="3" s="1"/>
  <c r="BH84" i="8"/>
  <c r="V90" i="3" s="1"/>
  <c r="BF84" i="8"/>
  <c r="T90" i="3" s="1"/>
  <c r="AZ84" i="8"/>
  <c r="N90" i="3" s="1"/>
  <c r="BC82" i="8"/>
  <c r="Q88" i="3" s="1"/>
  <c r="BF82" i="8"/>
  <c r="T88" i="3" s="1"/>
  <c r="AZ82" i="8"/>
  <c r="N88" i="3" s="1"/>
  <c r="AX82" i="8"/>
  <c r="L88" i="3" s="1"/>
  <c r="AV82" i="8"/>
  <c r="J88" i="3" s="1"/>
  <c r="AU82" i="8"/>
  <c r="I88" i="3" s="1"/>
  <c r="BH82" i="8"/>
  <c r="V88" i="3" s="1"/>
  <c r="BG82" i="8"/>
  <c r="U88" i="3" s="1"/>
  <c r="BC81" i="8"/>
  <c r="Q87" i="3" s="1"/>
  <c r="AT75" i="8"/>
  <c r="AZ75" i="8" s="1"/>
  <c r="BF74" i="8"/>
  <c r="T80" i="3" s="1"/>
  <c r="AU74" i="8"/>
  <c r="I80" i="3" s="1"/>
  <c r="AV74" i="8"/>
  <c r="J80" i="3" s="1"/>
  <c r="AX74" i="8"/>
  <c r="L80" i="3" s="1"/>
  <c r="BB74" i="8"/>
  <c r="P80" i="3" s="1"/>
  <c r="BC74" i="8"/>
  <c r="Q80" i="3" s="1"/>
  <c r="AU73" i="8"/>
  <c r="I79" i="3" s="1"/>
  <c r="AV73" i="8"/>
  <c r="J79" i="3" s="1"/>
  <c r="AY73" i="8"/>
  <c r="M79" i="3" s="1"/>
  <c r="BC73" i="8"/>
  <c r="Q79" i="3" s="1"/>
  <c r="BD73" i="8"/>
  <c r="R79" i="3" s="1"/>
  <c r="BC62" i="8"/>
  <c r="Q68" i="3" s="1"/>
  <c r="AU62" i="8"/>
  <c r="I68" i="3" s="1"/>
  <c r="AW62" i="8"/>
  <c r="K68" i="3" s="1"/>
  <c r="BA62" i="8"/>
  <c r="O68" i="3" s="1"/>
  <c r="BD61" i="8"/>
  <c r="R67" i="3" s="1"/>
  <c r="BC61" i="8"/>
  <c r="Q67" i="3" s="1"/>
  <c r="BB61" i="8"/>
  <c r="P67" i="3" s="1"/>
  <c r="AX61" i="8"/>
  <c r="L67" i="3" s="1"/>
  <c r="AV61" i="8"/>
  <c r="J67" i="3" s="1"/>
  <c r="BF61" i="8"/>
  <c r="T67" i="3" s="1"/>
  <c r="AX57" i="8"/>
  <c r="L63" i="3" s="1"/>
  <c r="AY53" i="8"/>
  <c r="M59" i="3" s="1"/>
  <c r="BC53" i="8"/>
  <c r="Q59" i="3" s="1"/>
  <c r="BC52" i="8"/>
  <c r="Q58" i="3" s="1"/>
  <c r="AW52" i="8"/>
  <c r="K58" i="3" s="1"/>
  <c r="AZ52" i="8"/>
  <c r="N58" i="3" s="1"/>
  <c r="AV52" i="8"/>
  <c r="J58" i="3" s="1"/>
  <c r="AU52" i="8"/>
  <c r="I58" i="3" s="1"/>
  <c r="BH52" i="8"/>
  <c r="V58" i="3" s="1"/>
  <c r="BG52" i="8"/>
  <c r="U58" i="3" s="1"/>
  <c r="BE52" i="8"/>
  <c r="S58" i="3" s="1"/>
  <c r="BG50" i="8"/>
  <c r="U56" i="3" s="1"/>
  <c r="AW50" i="8"/>
  <c r="K56" i="3" s="1"/>
  <c r="AX50" i="8"/>
  <c r="L56" i="3" s="1"/>
  <c r="AY50" i="8"/>
  <c r="M56" i="3" s="1"/>
  <c r="BF49" i="8"/>
  <c r="T55" i="3" s="1"/>
  <c r="AY49" i="8"/>
  <c r="M55" i="3" s="1"/>
  <c r="BE41" i="8"/>
  <c r="S47" i="3" s="1"/>
  <c r="AW31" i="8"/>
  <c r="K37" i="3" s="1"/>
  <c r="BB29" i="8"/>
  <c r="P35" i="3" s="1"/>
  <c r="BE28" i="8"/>
  <c r="S34" i="3" s="1"/>
  <c r="AV16" i="8"/>
  <c r="J22" i="3" s="1"/>
  <c r="BF8" i="8"/>
  <c r="T14" i="3" s="1"/>
  <c r="AX8" i="8"/>
  <c r="L14" i="3" s="1"/>
  <c r="BB8" i="8"/>
  <c r="P14" i="3" s="1"/>
  <c r="BE8" i="8"/>
  <c r="S14" i="3" s="1"/>
  <c r="AW8" i="8"/>
  <c r="K14" i="3" s="1"/>
  <c r="BD8" i="8"/>
  <c r="R14" i="3" s="1"/>
  <c r="AV8" i="8"/>
  <c r="J14" i="3" s="1"/>
  <c r="BC8" i="8"/>
  <c r="Q14" i="3" s="1"/>
  <c r="AU8" i="8"/>
  <c r="I14" i="3" s="1"/>
  <c r="BH8" i="8"/>
  <c r="V14" i="3" s="1"/>
  <c r="AZ8" i="8"/>
  <c r="N14" i="3" s="1"/>
  <c r="BG8" i="8"/>
  <c r="U14" i="3" s="1"/>
  <c r="AY8" i="8"/>
  <c r="M14" i="3" s="1"/>
  <c r="BA20" i="8"/>
  <c r="O26" i="3" s="1"/>
  <c r="BH20" i="8"/>
  <c r="V26" i="3" s="1"/>
  <c r="AZ20" i="8"/>
  <c r="N26" i="3" s="1"/>
  <c r="BF20" i="8"/>
  <c r="T26" i="3" s="1"/>
  <c r="AX20" i="8"/>
  <c r="L26" i="3" s="1"/>
  <c r="BC20" i="8"/>
  <c r="Q26" i="3" s="1"/>
  <c r="BB20" i="8"/>
  <c r="P26" i="3" s="1"/>
  <c r="AV20" i="8"/>
  <c r="J26" i="3" s="1"/>
  <c r="AU20" i="8"/>
  <c r="I26" i="3" s="1"/>
  <c r="AY20" i="8"/>
  <c r="M26" i="3" s="1"/>
  <c r="AW20" i="8"/>
  <c r="K26" i="3" s="1"/>
  <c r="BG20" i="8"/>
  <c r="U26" i="3" s="1"/>
  <c r="BE20" i="8"/>
  <c r="S26" i="3" s="1"/>
  <c r="BD20" i="8"/>
  <c r="R26" i="3" s="1"/>
  <c r="BA8" i="8"/>
  <c r="O14" i="3" s="1"/>
  <c r="AR130" i="8"/>
  <c r="BH11" i="8"/>
  <c r="V17" i="3" s="1"/>
  <c r="AZ11" i="8"/>
  <c r="N17" i="3" s="1"/>
  <c r="BD11" i="8"/>
  <c r="R17" i="3" s="1"/>
  <c r="BG11" i="8"/>
  <c r="U17" i="3" s="1"/>
  <c r="AY11" i="8"/>
  <c r="M17" i="3" s="1"/>
  <c r="AV11" i="8"/>
  <c r="J17" i="3" s="1"/>
  <c r="BC11" i="8"/>
  <c r="Q17" i="3" s="1"/>
  <c r="BF11" i="8"/>
  <c r="T17" i="3" s="1"/>
  <c r="AX11" i="8"/>
  <c r="L17" i="3" s="1"/>
  <c r="BE11" i="8"/>
  <c r="S17" i="3" s="1"/>
  <c r="AW11" i="8"/>
  <c r="K17" i="3" s="1"/>
  <c r="AU11" i="8"/>
  <c r="I17" i="3" s="1"/>
  <c r="BB11" i="8"/>
  <c r="P17" i="3" s="1"/>
  <c r="BA11" i="8"/>
  <c r="O17" i="3" s="1"/>
  <c r="BH42" i="8"/>
  <c r="V48" i="3" s="1"/>
  <c r="AZ42" i="8"/>
  <c r="N48" i="3" s="1"/>
  <c r="BG42" i="8"/>
  <c r="U48" i="3" s="1"/>
  <c r="AY42" i="8"/>
  <c r="M48" i="3" s="1"/>
  <c r="BF42" i="8"/>
  <c r="T48" i="3" s="1"/>
  <c r="AX42" i="8"/>
  <c r="L48" i="3" s="1"/>
  <c r="BD42" i="8"/>
  <c r="R48" i="3" s="1"/>
  <c r="AV42" i="8"/>
  <c r="J48" i="3" s="1"/>
  <c r="BA42" i="8"/>
  <c r="O48" i="3" s="1"/>
  <c r="AW42" i="8"/>
  <c r="K48" i="3" s="1"/>
  <c r="AU42" i="8"/>
  <c r="I48" i="3" s="1"/>
  <c r="BE42" i="8"/>
  <c r="S48" i="3" s="1"/>
  <c r="BC42" i="8"/>
  <c r="Q48" i="3" s="1"/>
  <c r="BB42" i="8"/>
  <c r="P48" i="3" s="1"/>
  <c r="BH7" i="8"/>
  <c r="V13" i="3" s="1"/>
  <c r="AZ7" i="8"/>
  <c r="N13" i="3" s="1"/>
  <c r="AV7" i="8"/>
  <c r="J13" i="3" s="1"/>
  <c r="BG7" i="8"/>
  <c r="U13" i="3" s="1"/>
  <c r="AY7" i="8"/>
  <c r="M13" i="3" s="1"/>
  <c r="BD7" i="8"/>
  <c r="R13" i="3" s="1"/>
  <c r="BF7" i="8"/>
  <c r="T13" i="3" s="1"/>
  <c r="AX7" i="8"/>
  <c r="L13" i="3" s="1"/>
  <c r="BE7" i="8"/>
  <c r="S13" i="3" s="1"/>
  <c r="AW7" i="8"/>
  <c r="K13" i="3" s="1"/>
  <c r="BB7" i="8"/>
  <c r="P13" i="3" s="1"/>
  <c r="BA7" i="8"/>
  <c r="O13" i="3" s="1"/>
  <c r="BG13" i="8"/>
  <c r="U19" i="3" s="1"/>
  <c r="AY13" i="8"/>
  <c r="M19" i="3" s="1"/>
  <c r="BD13" i="8"/>
  <c r="R19" i="3" s="1"/>
  <c r="AV13" i="8"/>
  <c r="J19" i="3" s="1"/>
  <c r="BE13" i="8"/>
  <c r="S19" i="3" s="1"/>
  <c r="AX13" i="8"/>
  <c r="L19" i="3" s="1"/>
  <c r="BC13" i="8"/>
  <c r="Q19" i="3" s="1"/>
  <c r="BB13" i="8"/>
  <c r="P19" i="3" s="1"/>
  <c r="AZ13" i="8"/>
  <c r="N19" i="3" s="1"/>
  <c r="BA13" i="8"/>
  <c r="O19" i="3" s="1"/>
  <c r="BH13" i="8"/>
  <c r="V19" i="3" s="1"/>
  <c r="AW13" i="8"/>
  <c r="K19" i="3" s="1"/>
  <c r="BF13" i="8"/>
  <c r="T19" i="3" s="1"/>
  <c r="AU13" i="8"/>
  <c r="I19" i="3" s="1"/>
  <c r="BG17" i="8"/>
  <c r="U23" i="3" s="1"/>
  <c r="AY17" i="8"/>
  <c r="M23" i="3" s="1"/>
  <c r="BF17" i="8"/>
  <c r="T23" i="3" s="1"/>
  <c r="AX17" i="8"/>
  <c r="L23" i="3" s="1"/>
  <c r="BD17" i="8"/>
  <c r="R23" i="3" s="1"/>
  <c r="AV17" i="8"/>
  <c r="J23" i="3" s="1"/>
  <c r="AU17" i="8"/>
  <c r="I23" i="3" s="1"/>
  <c r="BB17" i="8"/>
  <c r="P23" i="3" s="1"/>
  <c r="BH17" i="8"/>
  <c r="V23" i="3" s="1"/>
  <c r="BA17" i="8"/>
  <c r="O23" i="3" s="1"/>
  <c r="BE17" i="8"/>
  <c r="S23" i="3" s="1"/>
  <c r="BC17" i="8"/>
  <c r="Q23" i="3" s="1"/>
  <c r="AZ17" i="8"/>
  <c r="N23" i="3" s="1"/>
  <c r="AW17" i="8"/>
  <c r="K23" i="3" s="1"/>
  <c r="BC7" i="8"/>
  <c r="Q13" i="3" s="1"/>
  <c r="BB10" i="8"/>
  <c r="P16" i="3" s="1"/>
  <c r="BE10" i="8"/>
  <c r="S16" i="3" s="1"/>
  <c r="BA10" i="8"/>
  <c r="O16" i="3" s="1"/>
  <c r="BH10" i="8"/>
  <c r="V16" i="3" s="1"/>
  <c r="AZ10" i="8"/>
  <c r="N16" i="3" s="1"/>
  <c r="BF10" i="8"/>
  <c r="T16" i="3" s="1"/>
  <c r="BG10" i="8"/>
  <c r="U16" i="3" s="1"/>
  <c r="AY10" i="8"/>
  <c r="M16" i="3" s="1"/>
  <c r="AX10" i="8"/>
  <c r="L16" i="3" s="1"/>
  <c r="BD10" i="8"/>
  <c r="R16" i="3" s="1"/>
  <c r="AV10" i="8"/>
  <c r="J16" i="3" s="1"/>
  <c r="BC10" i="8"/>
  <c r="Q16" i="3" s="1"/>
  <c r="AU10" i="8"/>
  <c r="I16" i="3" s="1"/>
  <c r="BG76" i="8"/>
  <c r="U82" i="3" s="1"/>
  <c r="AY76" i="8"/>
  <c r="M82" i="3" s="1"/>
  <c r="BF76" i="8"/>
  <c r="T82" i="3" s="1"/>
  <c r="AX76" i="8"/>
  <c r="L82" i="3" s="1"/>
  <c r="BE76" i="8"/>
  <c r="S82" i="3" s="1"/>
  <c r="AW76" i="8"/>
  <c r="K82" i="3" s="1"/>
  <c r="BC76" i="8"/>
  <c r="Q82" i="3" s="1"/>
  <c r="AU76" i="8"/>
  <c r="I82" i="3" s="1"/>
  <c r="BH76" i="8"/>
  <c r="V82" i="3" s="1"/>
  <c r="BD76" i="8"/>
  <c r="R82" i="3" s="1"/>
  <c r="BB76" i="8"/>
  <c r="P82" i="3" s="1"/>
  <c r="AZ76" i="8"/>
  <c r="N82" i="3" s="1"/>
  <c r="BA76" i="8"/>
  <c r="O82" i="3" s="1"/>
  <c r="AV76" i="8"/>
  <c r="J82" i="3" s="1"/>
  <c r="BH92" i="8"/>
  <c r="V98" i="3" s="1"/>
  <c r="AZ92" i="8"/>
  <c r="N98" i="3" s="1"/>
  <c r="BF92" i="8"/>
  <c r="T98" i="3" s="1"/>
  <c r="AX92" i="8"/>
  <c r="L98" i="3" s="1"/>
  <c r="BD92" i="8"/>
  <c r="R98" i="3" s="1"/>
  <c r="AV92" i="8"/>
  <c r="J98" i="3" s="1"/>
  <c r="BB92" i="8"/>
  <c r="P98" i="3" s="1"/>
  <c r="BA92" i="8"/>
  <c r="O98" i="3" s="1"/>
  <c r="AY92" i="8"/>
  <c r="M98" i="3" s="1"/>
  <c r="AU92" i="8"/>
  <c r="I98" i="3" s="1"/>
  <c r="BG92" i="8"/>
  <c r="U98" i="3" s="1"/>
  <c r="BC92" i="8"/>
  <c r="Q98" i="3" s="1"/>
  <c r="BE92" i="8"/>
  <c r="S98" i="3" s="1"/>
  <c r="AW92" i="8"/>
  <c r="K98" i="3" s="1"/>
  <c r="BA16" i="8"/>
  <c r="O22" i="3" s="1"/>
  <c r="BF16" i="8"/>
  <c r="T22" i="3" s="1"/>
  <c r="AX16" i="8"/>
  <c r="L22" i="3" s="1"/>
  <c r="BD16" i="8"/>
  <c r="R22" i="3" s="1"/>
  <c r="BA24" i="8"/>
  <c r="O30" i="3" s="1"/>
  <c r="BH24" i="8"/>
  <c r="V30" i="3" s="1"/>
  <c r="AZ24" i="8"/>
  <c r="N30" i="3" s="1"/>
  <c r="BF24" i="8"/>
  <c r="T30" i="3" s="1"/>
  <c r="AX24" i="8"/>
  <c r="L30" i="3" s="1"/>
  <c r="BE24" i="8"/>
  <c r="S30" i="3" s="1"/>
  <c r="BF27" i="8"/>
  <c r="T33" i="3" s="1"/>
  <c r="BD40" i="8"/>
  <c r="R46" i="3" s="1"/>
  <c r="AV40" i="8"/>
  <c r="J46" i="3" s="1"/>
  <c r="BC40" i="8"/>
  <c r="Q46" i="3" s="1"/>
  <c r="AU40" i="8"/>
  <c r="I46" i="3" s="1"/>
  <c r="BB40" i="8"/>
  <c r="P46" i="3" s="1"/>
  <c r="BH40" i="8"/>
  <c r="V46" i="3" s="1"/>
  <c r="AZ40" i="8"/>
  <c r="N46" i="3" s="1"/>
  <c r="AT59" i="8"/>
  <c r="H65" i="3" s="1"/>
  <c r="AT12" i="8"/>
  <c r="H18" i="3" s="1"/>
  <c r="AU16" i="8"/>
  <c r="I22" i="3" s="1"/>
  <c r="BE16" i="8"/>
  <c r="S22" i="3" s="1"/>
  <c r="AT18" i="8"/>
  <c r="H24" i="3" s="1"/>
  <c r="AU24" i="8"/>
  <c r="I30" i="3" s="1"/>
  <c r="BG24" i="8"/>
  <c r="U30" i="3" s="1"/>
  <c r="BG27" i="8"/>
  <c r="U33" i="3" s="1"/>
  <c r="BD28" i="8"/>
  <c r="R34" i="3" s="1"/>
  <c r="BA29" i="8"/>
  <c r="O35" i="3" s="1"/>
  <c r="BD31" i="8"/>
  <c r="R37" i="3" s="1"/>
  <c r="AV31" i="8"/>
  <c r="J37" i="3" s="1"/>
  <c r="BC31" i="8"/>
  <c r="Q37" i="3" s="1"/>
  <c r="AU31" i="8"/>
  <c r="I37" i="3" s="1"/>
  <c r="BB31" i="8"/>
  <c r="P37" i="3" s="1"/>
  <c r="BH31" i="8"/>
  <c r="V37" i="3" s="1"/>
  <c r="AZ31" i="8"/>
  <c r="N37" i="3" s="1"/>
  <c r="AW40" i="8"/>
  <c r="K46" i="3" s="1"/>
  <c r="BB41" i="8"/>
  <c r="P47" i="3" s="1"/>
  <c r="BA41" i="8"/>
  <c r="O47" i="3" s="1"/>
  <c r="BH41" i="8"/>
  <c r="V47" i="3" s="1"/>
  <c r="AZ41" i="8"/>
  <c r="N47" i="3" s="1"/>
  <c r="BF41" i="8"/>
  <c r="T47" i="3" s="1"/>
  <c r="AX41" i="8"/>
  <c r="L47" i="3" s="1"/>
  <c r="BG41" i="8"/>
  <c r="U47" i="3" s="1"/>
  <c r="AZ49" i="8"/>
  <c r="N55" i="3" s="1"/>
  <c r="BA99" i="8"/>
  <c r="O105" i="3" s="1"/>
  <c r="BH99" i="8"/>
  <c r="V105" i="3" s="1"/>
  <c r="AZ99" i="8"/>
  <c r="N105" i="3" s="1"/>
  <c r="BG99" i="8"/>
  <c r="U105" i="3" s="1"/>
  <c r="AY99" i="8"/>
  <c r="M105" i="3" s="1"/>
  <c r="BE99" i="8"/>
  <c r="S105" i="3" s="1"/>
  <c r="AW99" i="8"/>
  <c r="K105" i="3" s="1"/>
  <c r="BD99" i="8"/>
  <c r="R105" i="3" s="1"/>
  <c r="AV99" i="8"/>
  <c r="J105" i="3" s="1"/>
  <c r="BF99" i="8"/>
  <c r="T105" i="3" s="1"/>
  <c r="BC99" i="8"/>
  <c r="Q105" i="3" s="1"/>
  <c r="AX99" i="8"/>
  <c r="L105" i="3" s="1"/>
  <c r="AW16" i="8"/>
  <c r="K22" i="3" s="1"/>
  <c r="AS124" i="8"/>
  <c r="BG28" i="8"/>
  <c r="U34" i="3" s="1"/>
  <c r="BG55" i="8"/>
  <c r="U61" i="3" s="1"/>
  <c r="AY55" i="8"/>
  <c r="M61" i="3" s="1"/>
  <c r="BF55" i="8"/>
  <c r="T61" i="3" s="1"/>
  <c r="AX55" i="8"/>
  <c r="L61" i="3" s="1"/>
  <c r="BE55" i="8"/>
  <c r="S61" i="3" s="1"/>
  <c r="AW55" i="8"/>
  <c r="K61" i="3" s="1"/>
  <c r="BC55" i="8"/>
  <c r="Q61" i="3" s="1"/>
  <c r="AU55" i="8"/>
  <c r="I61" i="3" s="1"/>
  <c r="BH55" i="8"/>
  <c r="V61" i="3" s="1"/>
  <c r="BB55" i="8"/>
  <c r="P61" i="3" s="1"/>
  <c r="AT9" i="8"/>
  <c r="H15" i="3" s="1"/>
  <c r="AT14" i="8"/>
  <c r="H20" i="3" s="1"/>
  <c r="AY16" i="8"/>
  <c r="M22" i="3" s="1"/>
  <c r="AT21" i="8"/>
  <c r="H27" i="3" s="1"/>
  <c r="AS136" i="8"/>
  <c r="AT23" i="8"/>
  <c r="H29" i="3" s="1"/>
  <c r="AY24" i="8"/>
  <c r="M30" i="3" s="1"/>
  <c r="AX27" i="8"/>
  <c r="L33" i="3" s="1"/>
  <c r="AU28" i="8"/>
  <c r="I34" i="3" s="1"/>
  <c r="BE29" i="8"/>
  <c r="S35" i="3" s="1"/>
  <c r="AY31" i="8"/>
  <c r="M37" i="3" s="1"/>
  <c r="BA40" i="8"/>
  <c r="O46" i="3" s="1"/>
  <c r="AW41" i="8"/>
  <c r="K47" i="3" s="1"/>
  <c r="BG49" i="8"/>
  <c r="U55" i="3" s="1"/>
  <c r="AS114" i="8"/>
  <c r="AV55" i="8"/>
  <c r="J61" i="3" s="1"/>
  <c r="AS138" i="8"/>
  <c r="AT58" i="8"/>
  <c r="H64" i="3" s="1"/>
  <c r="AV63" i="8"/>
  <c r="J69" i="3" s="1"/>
  <c r="BF71" i="8"/>
  <c r="T77" i="3" s="1"/>
  <c r="BB81" i="8"/>
  <c r="P87" i="3" s="1"/>
  <c r="BA81" i="8"/>
  <c r="O87" i="3" s="1"/>
  <c r="BH81" i="8"/>
  <c r="V87" i="3" s="1"/>
  <c r="AZ81" i="8"/>
  <c r="N87" i="3" s="1"/>
  <c r="BF81" i="8"/>
  <c r="T87" i="3" s="1"/>
  <c r="AX81" i="8"/>
  <c r="L87" i="3" s="1"/>
  <c r="AW81" i="8"/>
  <c r="K87" i="3" s="1"/>
  <c r="AV81" i="8"/>
  <c r="J87" i="3" s="1"/>
  <c r="AU81" i="8"/>
  <c r="I87" i="3" s="1"/>
  <c r="BE81" i="8"/>
  <c r="S87" i="3" s="1"/>
  <c r="AT15" i="8"/>
  <c r="H21" i="3" s="1"/>
  <c r="BH16" i="8"/>
  <c r="V22" i="3" s="1"/>
  <c r="AW24" i="8"/>
  <c r="K30" i="3" s="1"/>
  <c r="AW27" i="8"/>
  <c r="K33" i="3" s="1"/>
  <c r="AZ16" i="8"/>
  <c r="N22" i="3" s="1"/>
  <c r="BC19" i="8"/>
  <c r="Q25" i="3" s="1"/>
  <c r="AU19" i="8"/>
  <c r="I25" i="3" s="1"/>
  <c r="BB19" i="8"/>
  <c r="P25" i="3" s="1"/>
  <c r="BH19" i="8"/>
  <c r="V25" i="3" s="1"/>
  <c r="AZ19" i="8"/>
  <c r="N25" i="3" s="1"/>
  <c r="BF19" i="8"/>
  <c r="T25" i="3" s="1"/>
  <c r="BB24" i="8"/>
  <c r="P30" i="3" s="1"/>
  <c r="AV28" i="8"/>
  <c r="J34" i="3" s="1"/>
  <c r="BA31" i="8"/>
  <c r="O37" i="3" s="1"/>
  <c r="AT38" i="8"/>
  <c r="H44" i="3" s="1"/>
  <c r="AR113" i="8"/>
  <c r="AT39" i="8"/>
  <c r="H45" i="3" s="1"/>
  <c r="BE40" i="8"/>
  <c r="S46" i="3" s="1"/>
  <c r="AY41" i="8"/>
  <c r="M47" i="3" s="1"/>
  <c r="AT48" i="8"/>
  <c r="H54" i="3" s="1"/>
  <c r="AT51" i="8"/>
  <c r="H57" i="3" s="1"/>
  <c r="AT54" i="8"/>
  <c r="H60" i="3" s="1"/>
  <c r="AZ55" i="8"/>
  <c r="N61" i="3" s="1"/>
  <c r="BB60" i="8"/>
  <c r="P66" i="3" s="1"/>
  <c r="BA60" i="8"/>
  <c r="O66" i="3" s="1"/>
  <c r="BH60" i="8"/>
  <c r="V66" i="3" s="1"/>
  <c r="AZ60" i="8"/>
  <c r="N66" i="3" s="1"/>
  <c r="BF60" i="8"/>
  <c r="T66" i="3" s="1"/>
  <c r="AX60" i="8"/>
  <c r="L66" i="3" s="1"/>
  <c r="BC60" i="8"/>
  <c r="Q66" i="3" s="1"/>
  <c r="AY60" i="8"/>
  <c r="M66" i="3" s="1"/>
  <c r="AW60" i="8"/>
  <c r="K66" i="3" s="1"/>
  <c r="AU60" i="8"/>
  <c r="I66" i="3" s="1"/>
  <c r="AZ63" i="8"/>
  <c r="N69" i="3" s="1"/>
  <c r="AT70" i="8"/>
  <c r="H76" i="3" s="1"/>
  <c r="AT78" i="8"/>
  <c r="H84" i="3" s="1"/>
  <c r="AY81" i="8"/>
  <c r="M87" i="3" s="1"/>
  <c r="BD27" i="8"/>
  <c r="R33" i="3" s="1"/>
  <c r="AV27" i="8"/>
  <c r="J33" i="3" s="1"/>
  <c r="BC27" i="8"/>
  <c r="Q33" i="3" s="1"/>
  <c r="AU27" i="8"/>
  <c r="I33" i="3" s="1"/>
  <c r="BB27" i="8"/>
  <c r="P33" i="3" s="1"/>
  <c r="BH27" i="8"/>
  <c r="V33" i="3" s="1"/>
  <c r="AZ27" i="8"/>
  <c r="N33" i="3" s="1"/>
  <c r="BD71" i="8"/>
  <c r="R77" i="3" s="1"/>
  <c r="AV71" i="8"/>
  <c r="J77" i="3" s="1"/>
  <c r="BC71" i="8"/>
  <c r="Q77" i="3" s="1"/>
  <c r="AU71" i="8"/>
  <c r="I77" i="3" s="1"/>
  <c r="BB71" i="8"/>
  <c r="P77" i="3" s="1"/>
  <c r="BH71" i="8"/>
  <c r="V77" i="3" s="1"/>
  <c r="AZ71" i="8"/>
  <c r="N77" i="3" s="1"/>
  <c r="BE71" i="8"/>
  <c r="S77" i="3" s="1"/>
  <c r="BA71" i="8"/>
  <c r="O77" i="3" s="1"/>
  <c r="AY71" i="8"/>
  <c r="M77" i="3" s="1"/>
  <c r="AW71" i="8"/>
  <c r="K77" i="3" s="1"/>
  <c r="BB16" i="8"/>
  <c r="P22" i="3" s="1"/>
  <c r="BC24" i="8"/>
  <c r="Q30" i="3" s="1"/>
  <c r="BA27" i="8"/>
  <c r="O33" i="3" s="1"/>
  <c r="BH29" i="8"/>
  <c r="V35" i="3" s="1"/>
  <c r="AZ29" i="8"/>
  <c r="N35" i="3" s="1"/>
  <c r="BG29" i="8"/>
  <c r="U35" i="3" s="1"/>
  <c r="AY29" i="8"/>
  <c r="M35" i="3" s="1"/>
  <c r="BF29" i="8"/>
  <c r="T35" i="3" s="1"/>
  <c r="AX29" i="8"/>
  <c r="L35" i="3" s="1"/>
  <c r="BD29" i="8"/>
  <c r="R35" i="3" s="1"/>
  <c r="AV29" i="8"/>
  <c r="J35" i="3" s="1"/>
  <c r="BF40" i="8"/>
  <c r="T46" i="3" s="1"/>
  <c r="BE49" i="8"/>
  <c r="S55" i="3" s="1"/>
  <c r="AW49" i="8"/>
  <c r="K55" i="3" s="1"/>
  <c r="BD49" i="8"/>
  <c r="R55" i="3" s="1"/>
  <c r="AV49" i="8"/>
  <c r="J55" i="3" s="1"/>
  <c r="BC49" i="8"/>
  <c r="Q55" i="3" s="1"/>
  <c r="AU49" i="8"/>
  <c r="I55" i="3" s="1"/>
  <c r="BA49" i="8"/>
  <c r="O55" i="3" s="1"/>
  <c r="BH53" i="8"/>
  <c r="V59" i="3" s="1"/>
  <c r="AZ53" i="8"/>
  <c r="N59" i="3" s="1"/>
  <c r="BE53" i="8"/>
  <c r="S59" i="3" s="1"/>
  <c r="AW53" i="8"/>
  <c r="K59" i="3" s="1"/>
  <c r="BG53" i="8"/>
  <c r="U59" i="3" s="1"/>
  <c r="AV53" i="8"/>
  <c r="J59" i="3" s="1"/>
  <c r="BF53" i="8"/>
  <c r="T59" i="3" s="1"/>
  <c r="AU53" i="8"/>
  <c r="I59" i="3" s="1"/>
  <c r="BD53" i="8"/>
  <c r="R59" i="3" s="1"/>
  <c r="BB53" i="8"/>
  <c r="P59" i="3" s="1"/>
  <c r="BA55" i="8"/>
  <c r="O61" i="3" s="1"/>
  <c r="AT72" i="8"/>
  <c r="H78" i="3" s="1"/>
  <c r="BH75" i="8"/>
  <c r="BH100" i="8"/>
  <c r="V106" i="3" s="1"/>
  <c r="AZ100" i="8"/>
  <c r="N106" i="3" s="1"/>
  <c r="BG100" i="8"/>
  <c r="U106" i="3" s="1"/>
  <c r="AY100" i="8"/>
  <c r="M106" i="3" s="1"/>
  <c r="BF100" i="8"/>
  <c r="T106" i="3" s="1"/>
  <c r="AX100" i="8"/>
  <c r="L106" i="3" s="1"/>
  <c r="BD100" i="8"/>
  <c r="R106" i="3" s="1"/>
  <c r="AV100" i="8"/>
  <c r="J106" i="3" s="1"/>
  <c r="BC100" i="8"/>
  <c r="Q106" i="3" s="1"/>
  <c r="AU100" i="8"/>
  <c r="I106" i="3" s="1"/>
  <c r="BE100" i="8"/>
  <c r="S106" i="3" s="1"/>
  <c r="BA100" i="8"/>
  <c r="O106" i="3" s="1"/>
  <c r="BB100" i="8"/>
  <c r="P106" i="3" s="1"/>
  <c r="AW100" i="8"/>
  <c r="K106" i="3" s="1"/>
  <c r="BB28" i="8"/>
  <c r="P34" i="3" s="1"/>
  <c r="BA28" i="8"/>
  <c r="O34" i="3" s="1"/>
  <c r="BH28" i="8"/>
  <c r="V34" i="3" s="1"/>
  <c r="AZ28" i="8"/>
  <c r="N34" i="3" s="1"/>
  <c r="BF28" i="8"/>
  <c r="T34" i="3" s="1"/>
  <c r="AX28" i="8"/>
  <c r="L34" i="3" s="1"/>
  <c r="AY40" i="8"/>
  <c r="M46" i="3" s="1"/>
  <c r="BG63" i="8"/>
  <c r="U69" i="3" s="1"/>
  <c r="AY63" i="8"/>
  <c r="M69" i="3" s="1"/>
  <c r="BF63" i="8"/>
  <c r="T69" i="3" s="1"/>
  <c r="AX63" i="8"/>
  <c r="L69" i="3" s="1"/>
  <c r="BE63" i="8"/>
  <c r="S69" i="3" s="1"/>
  <c r="AW63" i="8"/>
  <c r="K69" i="3" s="1"/>
  <c r="BC63" i="8"/>
  <c r="Q69" i="3" s="1"/>
  <c r="AU63" i="8"/>
  <c r="I69" i="3" s="1"/>
  <c r="BH63" i="8"/>
  <c r="V69" i="3" s="1"/>
  <c r="BD63" i="8"/>
  <c r="R69" i="3" s="1"/>
  <c r="BA63" i="8"/>
  <c r="O69" i="3" s="1"/>
  <c r="AX71" i="8"/>
  <c r="L77" i="3" s="1"/>
  <c r="BC16" i="8"/>
  <c r="Q22" i="3" s="1"/>
  <c r="AW19" i="8"/>
  <c r="K25" i="3" s="1"/>
  <c r="AT22" i="8"/>
  <c r="H28" i="3" s="1"/>
  <c r="BD24" i="8"/>
  <c r="R30" i="3" s="1"/>
  <c r="AT26" i="8"/>
  <c r="H32" i="3" s="1"/>
  <c r="BE27" i="8"/>
  <c r="S33" i="3" s="1"/>
  <c r="AY28" i="8"/>
  <c r="M34" i="3" s="1"/>
  <c r="AU29" i="8"/>
  <c r="I35" i="3" s="1"/>
  <c r="AT30" i="8"/>
  <c r="H36" i="3" s="1"/>
  <c r="BF31" i="8"/>
  <c r="T37" i="3" s="1"/>
  <c r="BG40" i="8"/>
  <c r="U46" i="3" s="1"/>
  <c r="BD41" i="8"/>
  <c r="R47" i="3" s="1"/>
  <c r="AX49" i="8"/>
  <c r="L55" i="3" s="1"/>
  <c r="BC50" i="8"/>
  <c r="Q56" i="3" s="1"/>
  <c r="BH50" i="8"/>
  <c r="V56" i="3" s="1"/>
  <c r="AZ50" i="8"/>
  <c r="N56" i="3" s="1"/>
  <c r="BF50" i="8"/>
  <c r="T56" i="3" s="1"/>
  <c r="AV50" i="8"/>
  <c r="J56" i="3" s="1"/>
  <c r="BE50" i="8"/>
  <c r="S56" i="3" s="1"/>
  <c r="AU50" i="8"/>
  <c r="I56" i="3" s="1"/>
  <c r="BD50" i="8"/>
  <c r="R56" i="3" s="1"/>
  <c r="BA50" i="8"/>
  <c r="O56" i="3" s="1"/>
  <c r="AX53" i="8"/>
  <c r="L59" i="3" s="1"/>
  <c r="BD55" i="8"/>
  <c r="R61" i="3" s="1"/>
  <c r="BE57" i="8"/>
  <c r="S63" i="3" s="1"/>
  <c r="AW57" i="8"/>
  <c r="K63" i="3" s="1"/>
  <c r="BD57" i="8"/>
  <c r="R63" i="3" s="1"/>
  <c r="AV57" i="8"/>
  <c r="J63" i="3" s="1"/>
  <c r="BC57" i="8"/>
  <c r="Q63" i="3" s="1"/>
  <c r="AU57" i="8"/>
  <c r="I63" i="3" s="1"/>
  <c r="BA57" i="8"/>
  <c r="O63" i="3" s="1"/>
  <c r="BH57" i="8"/>
  <c r="V63" i="3" s="1"/>
  <c r="BG57" i="8"/>
  <c r="U63" i="3" s="1"/>
  <c r="BF57" i="8"/>
  <c r="T63" i="3" s="1"/>
  <c r="AZ57" i="8"/>
  <c r="N63" i="3" s="1"/>
  <c r="BD60" i="8"/>
  <c r="R66" i="3" s="1"/>
  <c r="AR127" i="8"/>
  <c r="AT77" i="8"/>
  <c r="H83" i="3" s="1"/>
  <c r="BD81" i="8"/>
  <c r="R87" i="3" s="1"/>
  <c r="AR118" i="8"/>
  <c r="AY52" i="8"/>
  <c r="M58" i="3" s="1"/>
  <c r="BB62" i="8"/>
  <c r="P68" i="3" s="1"/>
  <c r="BB73" i="8"/>
  <c r="P79" i="3" s="1"/>
  <c r="BA73" i="8"/>
  <c r="O79" i="3" s="1"/>
  <c r="BH73" i="8"/>
  <c r="V79" i="3" s="1"/>
  <c r="AZ73" i="8"/>
  <c r="N79" i="3" s="1"/>
  <c r="BF73" i="8"/>
  <c r="T79" i="3" s="1"/>
  <c r="AX73" i="8"/>
  <c r="L79" i="3" s="1"/>
  <c r="BG73" i="8"/>
  <c r="U79" i="3" s="1"/>
  <c r="AT79" i="8"/>
  <c r="H85" i="3" s="1"/>
  <c r="AS139" i="8"/>
  <c r="AT80" i="8"/>
  <c r="H86" i="3" s="1"/>
  <c r="BB98" i="8"/>
  <c r="P104" i="3" s="1"/>
  <c r="BA98" i="8"/>
  <c r="O104" i="3" s="1"/>
  <c r="BH98" i="8"/>
  <c r="V104" i="3" s="1"/>
  <c r="AZ98" i="8"/>
  <c r="N104" i="3" s="1"/>
  <c r="BF98" i="8"/>
  <c r="T104" i="3" s="1"/>
  <c r="AX98" i="8"/>
  <c r="L104" i="3" s="1"/>
  <c r="BE98" i="8"/>
  <c r="S104" i="3" s="1"/>
  <c r="AW98" i="8"/>
  <c r="K104" i="3" s="1"/>
  <c r="BG98" i="8"/>
  <c r="U104" i="3" s="1"/>
  <c r="BD98" i="8"/>
  <c r="R104" i="3" s="1"/>
  <c r="BC98" i="8"/>
  <c r="Q104" i="3" s="1"/>
  <c r="AV98" i="8"/>
  <c r="J104" i="3" s="1"/>
  <c r="BB52" i="8"/>
  <c r="P58" i="3" s="1"/>
  <c r="BA61" i="8"/>
  <c r="O67" i="3" s="1"/>
  <c r="BH61" i="8"/>
  <c r="V67" i="3" s="1"/>
  <c r="AZ61" i="8"/>
  <c r="N67" i="3" s="1"/>
  <c r="BG61" i="8"/>
  <c r="U67" i="3" s="1"/>
  <c r="AY61" i="8"/>
  <c r="M67" i="3" s="1"/>
  <c r="BE61" i="8"/>
  <c r="S67" i="3" s="1"/>
  <c r="AW61" i="8"/>
  <c r="K67" i="3" s="1"/>
  <c r="BC84" i="8"/>
  <c r="Q90" i="3" s="1"/>
  <c r="AU84" i="8"/>
  <c r="I90" i="3" s="1"/>
  <c r="BA84" i="8"/>
  <c r="O90" i="3" s="1"/>
  <c r="BG84" i="8"/>
  <c r="U90" i="3" s="1"/>
  <c r="AY84" i="8"/>
  <c r="M90" i="3" s="1"/>
  <c r="BE84" i="8"/>
  <c r="S90" i="3" s="1"/>
  <c r="BD84" i="8"/>
  <c r="R90" i="3" s="1"/>
  <c r="BB84" i="8"/>
  <c r="P90" i="3" s="1"/>
  <c r="AX84" i="8"/>
  <c r="L90" i="3" s="1"/>
  <c r="AT56" i="8"/>
  <c r="H62" i="3" s="1"/>
  <c r="AU61" i="8"/>
  <c r="I67" i="3" s="1"/>
  <c r="AW73" i="8"/>
  <c r="K79" i="3" s="1"/>
  <c r="BA74" i="8"/>
  <c r="O80" i="3" s="1"/>
  <c r="BH74" i="8"/>
  <c r="V80" i="3" s="1"/>
  <c r="AZ74" i="8"/>
  <c r="N80" i="3" s="1"/>
  <c r="BG74" i="8"/>
  <c r="U80" i="3" s="1"/>
  <c r="AY74" i="8"/>
  <c r="M80" i="3" s="1"/>
  <c r="BE74" i="8"/>
  <c r="S80" i="3" s="1"/>
  <c r="AW74" i="8"/>
  <c r="K80" i="3" s="1"/>
  <c r="AV84" i="8"/>
  <c r="J90" i="3" s="1"/>
  <c r="BA52" i="8"/>
  <c r="O58" i="3" s="1"/>
  <c r="BF52" i="8"/>
  <c r="T58" i="3" s="1"/>
  <c r="AX52" i="8"/>
  <c r="L58" i="3" s="1"/>
  <c r="BD52" i="8"/>
  <c r="R58" i="3" s="1"/>
  <c r="BH62" i="8"/>
  <c r="V68" i="3" s="1"/>
  <c r="AZ62" i="8"/>
  <c r="N68" i="3" s="1"/>
  <c r="BG62" i="8"/>
  <c r="U68" i="3" s="1"/>
  <c r="AY62" i="8"/>
  <c r="M68" i="3" s="1"/>
  <c r="BF62" i="8"/>
  <c r="T68" i="3" s="1"/>
  <c r="AX62" i="8"/>
  <c r="L68" i="3" s="1"/>
  <c r="BD62" i="8"/>
  <c r="R68" i="3" s="1"/>
  <c r="AV62" i="8"/>
  <c r="J68" i="3" s="1"/>
  <c r="AT69" i="8"/>
  <c r="H75" i="3" s="1"/>
  <c r="BD83" i="8"/>
  <c r="R89" i="3" s="1"/>
  <c r="AV83" i="8"/>
  <c r="J89" i="3" s="1"/>
  <c r="BB83" i="8"/>
  <c r="P89" i="3" s="1"/>
  <c r="BH83" i="8"/>
  <c r="V89" i="3" s="1"/>
  <c r="AZ83" i="8"/>
  <c r="N89" i="3" s="1"/>
  <c r="AW83" i="8"/>
  <c r="K89" i="3" s="1"/>
  <c r="BG83" i="8"/>
  <c r="U89" i="3" s="1"/>
  <c r="AU83" i="8"/>
  <c r="I89" i="3" s="1"/>
  <c r="BF83" i="8"/>
  <c r="T89" i="3" s="1"/>
  <c r="BC83" i="8"/>
  <c r="Q89" i="3" s="1"/>
  <c r="AW84" i="8"/>
  <c r="K90" i="3" s="1"/>
  <c r="BG93" i="8"/>
  <c r="U99" i="3" s="1"/>
  <c r="AY93" i="8"/>
  <c r="M99" i="3" s="1"/>
  <c r="BE93" i="8"/>
  <c r="S99" i="3" s="1"/>
  <c r="AW93" i="8"/>
  <c r="K99" i="3" s="1"/>
  <c r="BC93" i="8"/>
  <c r="Q99" i="3" s="1"/>
  <c r="AU93" i="8"/>
  <c r="I99" i="3" s="1"/>
  <c r="AX93" i="8"/>
  <c r="L99" i="3" s="1"/>
  <c r="AV93" i="8"/>
  <c r="J99" i="3" s="1"/>
  <c r="BH93" i="8"/>
  <c r="V99" i="3" s="1"/>
  <c r="BD93" i="8"/>
  <c r="R99" i="3" s="1"/>
  <c r="AT97" i="8"/>
  <c r="H103" i="3" s="1"/>
  <c r="AY82" i="8"/>
  <c r="M88" i="3" s="1"/>
  <c r="BD96" i="8"/>
  <c r="R102" i="3" s="1"/>
  <c r="AV96" i="8"/>
  <c r="J102" i="3" s="1"/>
  <c r="BC96" i="8"/>
  <c r="Q102" i="3" s="1"/>
  <c r="AU96" i="8"/>
  <c r="I102" i="3" s="1"/>
  <c r="BB96" i="8"/>
  <c r="P102" i="3" s="1"/>
  <c r="BH96" i="8"/>
  <c r="V102" i="3" s="1"/>
  <c r="AZ96" i="8"/>
  <c r="N102" i="3" s="1"/>
  <c r="BG96" i="8"/>
  <c r="U102" i="3" s="1"/>
  <c r="AY96" i="8"/>
  <c r="M102" i="3" s="1"/>
  <c r="AS128" i="8"/>
  <c r="BB82" i="8"/>
  <c r="P88" i="3" s="1"/>
  <c r="AR141" i="8"/>
  <c r="AR142" i="8" s="1"/>
  <c r="AR117" i="8"/>
  <c r="AR129" i="8"/>
  <c r="AT107" i="8"/>
  <c r="H113" i="3" s="1"/>
  <c r="AT91" i="8"/>
  <c r="H97" i="3" s="1"/>
  <c r="AT94" i="8"/>
  <c r="H100" i="3" s="1"/>
  <c r="AT101" i="8"/>
  <c r="H107" i="3" s="1"/>
  <c r="BE82" i="8"/>
  <c r="S88" i="3" s="1"/>
  <c r="AW82" i="8"/>
  <c r="K88" i="3" s="1"/>
  <c r="BA82" i="8"/>
  <c r="O88" i="3" s="1"/>
  <c r="BD82" i="8"/>
  <c r="R88" i="3" s="1"/>
  <c r="AR140" i="8"/>
  <c r="AT90" i="8"/>
  <c r="H96" i="3" s="1"/>
  <c r="AP107" i="4"/>
  <c r="AU113" i="9" s="1"/>
  <c r="AH107" i="4"/>
  <c r="AM113" i="9" s="1"/>
  <c r="AO107" i="4"/>
  <c r="AT113" i="9" s="1"/>
  <c r="AG107" i="4"/>
  <c r="AL113" i="9" s="1"/>
  <c r="AN107" i="4"/>
  <c r="AS113" i="9" s="1"/>
  <c r="AF107" i="4"/>
  <c r="AK113" i="9" s="1"/>
  <c r="AM107" i="4"/>
  <c r="AR113" i="9" s="1"/>
  <c r="AE107" i="4"/>
  <c r="AJ113" i="9" s="1"/>
  <c r="AL107" i="4"/>
  <c r="AQ113" i="9" s="1"/>
  <c r="AD107" i="4"/>
  <c r="AI113" i="9" s="1"/>
  <c r="AK107" i="4"/>
  <c r="AP113" i="9" s="1"/>
  <c r="AC107" i="4"/>
  <c r="AH113" i="9" s="1"/>
  <c r="AJ107" i="4"/>
  <c r="AO113" i="9" s="1"/>
  <c r="AB107" i="4"/>
  <c r="AG113" i="9" s="1"/>
  <c r="AI107" i="4"/>
  <c r="AN113" i="9" s="1"/>
  <c r="AO101" i="4"/>
  <c r="AT107" i="9" s="1"/>
  <c r="AG101" i="4"/>
  <c r="AL107" i="9" s="1"/>
  <c r="AN101" i="4"/>
  <c r="AS107" i="9" s="1"/>
  <c r="AF101" i="4"/>
  <c r="AK107" i="9" s="1"/>
  <c r="AM101" i="4"/>
  <c r="AR107" i="9" s="1"/>
  <c r="AE101" i="4"/>
  <c r="AJ107" i="9" s="1"/>
  <c r="AL101" i="4"/>
  <c r="AQ107" i="9" s="1"/>
  <c r="AD101" i="4"/>
  <c r="AI107" i="9" s="1"/>
  <c r="AK101" i="4"/>
  <c r="AP107" i="9" s="1"/>
  <c r="AC101" i="4"/>
  <c r="AH107" i="9" s="1"/>
  <c r="AJ101" i="4"/>
  <c r="AO107" i="9" s="1"/>
  <c r="AB101" i="4"/>
  <c r="AG107" i="9" s="1"/>
  <c r="AI101" i="4"/>
  <c r="AN107" i="9" s="1"/>
  <c r="AH101" i="4"/>
  <c r="AM107" i="9" s="1"/>
  <c r="AK97" i="4"/>
  <c r="AP103" i="9" s="1"/>
  <c r="AC97" i="4"/>
  <c r="AH103" i="9" s="1"/>
  <c r="AD97" i="4"/>
  <c r="AI103" i="9" s="1"/>
  <c r="AJ97" i="4"/>
  <c r="AO103" i="9" s="1"/>
  <c r="AB97" i="4"/>
  <c r="AG103" i="9" s="1"/>
  <c r="AI97" i="4"/>
  <c r="AN103" i="9" s="1"/>
  <c r="AH97" i="4"/>
  <c r="AM103" i="9" s="1"/>
  <c r="AO97" i="4"/>
  <c r="AT103" i="9" s="1"/>
  <c r="AG97" i="4"/>
  <c r="AL103" i="9" s="1"/>
  <c r="AN97" i="4"/>
  <c r="AS103" i="9" s="1"/>
  <c r="AF97" i="4"/>
  <c r="AK103" i="9" s="1"/>
  <c r="AM97" i="4"/>
  <c r="AR103" i="9" s="1"/>
  <c r="AE97" i="4"/>
  <c r="AJ103" i="9" s="1"/>
  <c r="AL97" i="4"/>
  <c r="AQ103" i="9" s="1"/>
  <c r="AA94" i="4"/>
  <c r="AF100" i="9" s="1"/>
  <c r="AO93" i="4"/>
  <c r="AT99" i="9" s="1"/>
  <c r="AG93" i="4"/>
  <c r="AL99" i="9" s="1"/>
  <c r="AN93" i="4"/>
  <c r="AS99" i="9" s="1"/>
  <c r="AF93" i="4"/>
  <c r="AK99" i="9" s="1"/>
  <c r="AM93" i="4"/>
  <c r="AR99" i="9" s="1"/>
  <c r="AE93" i="4"/>
  <c r="AJ99" i="9" s="1"/>
  <c r="AH93" i="4"/>
  <c r="AM99" i="9" s="1"/>
  <c r="AL93" i="4"/>
  <c r="AQ99" i="9" s="1"/>
  <c r="AD93" i="4"/>
  <c r="AI99" i="9" s="1"/>
  <c r="AK93" i="4"/>
  <c r="AP99" i="9" s="1"/>
  <c r="AC93" i="4"/>
  <c r="AH99" i="9" s="1"/>
  <c r="AJ93" i="4"/>
  <c r="AO99" i="9" s="1"/>
  <c r="AB93" i="4"/>
  <c r="AG99" i="9" s="1"/>
  <c r="AI93" i="4"/>
  <c r="AN99" i="9" s="1"/>
  <c r="AM95" i="4"/>
  <c r="AR101" i="9" s="1"/>
  <c r="AE95" i="4"/>
  <c r="AJ101" i="9" s="1"/>
  <c r="AL95" i="4"/>
  <c r="AQ101" i="9" s="1"/>
  <c r="AD95" i="4"/>
  <c r="AI101" i="9" s="1"/>
  <c r="AK95" i="4"/>
  <c r="AP101" i="9" s="1"/>
  <c r="AC95" i="4"/>
  <c r="AH101" i="9" s="1"/>
  <c r="AF95" i="4"/>
  <c r="AK101" i="9" s="1"/>
  <c r="AJ95" i="4"/>
  <c r="AO101" i="9" s="1"/>
  <c r="AB95" i="4"/>
  <c r="AG101" i="9" s="1"/>
  <c r="AI95" i="4"/>
  <c r="AN101" i="9" s="1"/>
  <c r="AH95" i="4"/>
  <c r="AM101" i="9" s="1"/>
  <c r="AO95" i="4"/>
  <c r="AT101" i="9" s="1"/>
  <c r="AG95" i="4"/>
  <c r="AL101" i="9" s="1"/>
  <c r="AN95" i="4"/>
  <c r="AS101" i="9" s="1"/>
  <c r="AB92" i="4"/>
  <c r="AG98" i="9" s="1"/>
  <c r="AJ92" i="4"/>
  <c r="AO98" i="9" s="1"/>
  <c r="Z94" i="4"/>
  <c r="AB100" i="4"/>
  <c r="AG106" i="9" s="1"/>
  <c r="AJ100" i="4"/>
  <c r="AO106" i="9" s="1"/>
  <c r="AC92" i="4"/>
  <c r="AH98" i="9" s="1"/>
  <c r="AK92" i="4"/>
  <c r="AP98" i="9" s="1"/>
  <c r="AC100" i="4"/>
  <c r="AH106" i="9" s="1"/>
  <c r="AK100" i="4"/>
  <c r="AP106" i="9" s="1"/>
  <c r="AI92" i="4"/>
  <c r="AN98" i="9" s="1"/>
  <c r="AE91" i="4"/>
  <c r="AJ97" i="9" s="1"/>
  <c r="AM91" i="4"/>
  <c r="AR97" i="9" s="1"/>
  <c r="AD92" i="4"/>
  <c r="AI98" i="9" s="1"/>
  <c r="AL92" i="4"/>
  <c r="AQ98" i="9" s="1"/>
  <c r="Z96" i="4"/>
  <c r="AA96" i="4" s="1"/>
  <c r="AF102" i="9" s="1"/>
  <c r="AE99" i="4"/>
  <c r="AJ105" i="9" s="1"/>
  <c r="AM99" i="4"/>
  <c r="AR105" i="9" s="1"/>
  <c r="AD100" i="4"/>
  <c r="AI106" i="9" s="1"/>
  <c r="AL100" i="4"/>
  <c r="AQ106" i="9" s="1"/>
  <c r="AF91" i="4"/>
  <c r="AK97" i="9" s="1"/>
  <c r="AN91" i="4"/>
  <c r="AS97" i="9" s="1"/>
  <c r="AE92" i="4"/>
  <c r="AJ98" i="9" s="1"/>
  <c r="AM92" i="4"/>
  <c r="AR98" i="9" s="1"/>
  <c r="AF99" i="4"/>
  <c r="AK105" i="9" s="1"/>
  <c r="AN99" i="4"/>
  <c r="AS105" i="9" s="1"/>
  <c r="AE100" i="4"/>
  <c r="AJ106" i="9" s="1"/>
  <c r="AM100" i="4"/>
  <c r="AR106" i="9" s="1"/>
  <c r="Z90" i="4"/>
  <c r="AA90" i="4" s="1"/>
  <c r="AF96" i="9" s="1"/>
  <c r="AG91" i="4"/>
  <c r="AL97" i="9" s="1"/>
  <c r="AO91" i="4"/>
  <c r="AT97" i="9" s="1"/>
  <c r="AF92" i="4"/>
  <c r="AK98" i="9" s="1"/>
  <c r="AN92" i="4"/>
  <c r="AS98" i="9" s="1"/>
  <c r="Z98" i="4"/>
  <c r="AA98" i="4" s="1"/>
  <c r="AF104" i="9" s="1"/>
  <c r="AG99" i="4"/>
  <c r="AL105" i="9" s="1"/>
  <c r="AO99" i="4"/>
  <c r="AT105" i="9" s="1"/>
  <c r="AF100" i="4"/>
  <c r="AK106" i="9" s="1"/>
  <c r="AN100" i="4"/>
  <c r="AS106" i="9" s="1"/>
  <c r="AI100" i="4"/>
  <c r="AN106" i="9" s="1"/>
  <c r="AH91" i="4"/>
  <c r="AM97" i="9" s="1"/>
  <c r="AG92" i="4"/>
  <c r="AL98" i="9" s="1"/>
  <c r="AO92" i="4"/>
  <c r="AT98" i="9" s="1"/>
  <c r="AH99" i="4"/>
  <c r="AM105" i="9" s="1"/>
  <c r="AG100" i="4"/>
  <c r="AL106" i="9" s="1"/>
  <c r="AO100" i="4"/>
  <c r="AT106" i="9" s="1"/>
  <c r="AK72" i="4"/>
  <c r="AP78" i="9" s="1"/>
  <c r="AC72" i="4"/>
  <c r="AH78" i="9" s="1"/>
  <c r="AJ72" i="4"/>
  <c r="AO78" i="9" s="1"/>
  <c r="AB72" i="4"/>
  <c r="AG78" i="9" s="1"/>
  <c r="AI72" i="4"/>
  <c r="AN78" i="9" s="1"/>
  <c r="AF72" i="4"/>
  <c r="AK78" i="9" s="1"/>
  <c r="AH72" i="4"/>
  <c r="AM78" i="9" s="1"/>
  <c r="AO72" i="4"/>
  <c r="AT78" i="9" s="1"/>
  <c r="AG72" i="4"/>
  <c r="AL78" i="9" s="1"/>
  <c r="AN72" i="4"/>
  <c r="AS78" i="9" s="1"/>
  <c r="AM72" i="4"/>
  <c r="AR78" i="9" s="1"/>
  <c r="AE72" i="4"/>
  <c r="AJ78" i="9" s="1"/>
  <c r="AL72" i="4"/>
  <c r="AQ78" i="9" s="1"/>
  <c r="AD72" i="4"/>
  <c r="AI78" i="9" s="1"/>
  <c r="AO76" i="4"/>
  <c r="AT82" i="9" s="1"/>
  <c r="AG76" i="4"/>
  <c r="AL82" i="9" s="1"/>
  <c r="AN76" i="4"/>
  <c r="AS82" i="9" s="1"/>
  <c r="AF76" i="4"/>
  <c r="AK82" i="9" s="1"/>
  <c r="AJ76" i="4"/>
  <c r="AO82" i="9" s="1"/>
  <c r="AM76" i="4"/>
  <c r="AR82" i="9" s="1"/>
  <c r="AE76" i="4"/>
  <c r="AJ82" i="9" s="1"/>
  <c r="AL76" i="4"/>
  <c r="AQ82" i="9" s="1"/>
  <c r="AD76" i="4"/>
  <c r="AI82" i="9" s="1"/>
  <c r="AK76" i="4"/>
  <c r="AP82" i="9" s="1"/>
  <c r="AC76" i="4"/>
  <c r="AH82" i="9" s="1"/>
  <c r="AB76" i="4"/>
  <c r="AG82" i="9" s="1"/>
  <c r="AI76" i="4"/>
  <c r="AN82" i="9" s="1"/>
  <c r="AH76" i="4"/>
  <c r="AM82" i="9" s="1"/>
  <c r="AA77" i="4"/>
  <c r="AF83" i="9" s="1"/>
  <c r="AM78" i="4"/>
  <c r="AR84" i="9" s="1"/>
  <c r="AE78" i="4"/>
  <c r="AJ84" i="9" s="1"/>
  <c r="AL78" i="4"/>
  <c r="AQ84" i="9" s="1"/>
  <c r="AD78" i="4"/>
  <c r="AI84" i="9" s="1"/>
  <c r="AK78" i="4"/>
  <c r="AP84" i="9" s="1"/>
  <c r="AC78" i="4"/>
  <c r="AH84" i="9" s="1"/>
  <c r="AF78" i="4"/>
  <c r="AK84" i="9" s="1"/>
  <c r="AJ78" i="4"/>
  <c r="AO84" i="9" s="1"/>
  <c r="AB78" i="4"/>
  <c r="AG84" i="9" s="1"/>
  <c r="AI78" i="4"/>
  <c r="AN84" i="9" s="1"/>
  <c r="AH78" i="4"/>
  <c r="AM84" i="9" s="1"/>
  <c r="AN78" i="4"/>
  <c r="AS84" i="9" s="1"/>
  <c r="AO78" i="4"/>
  <c r="AT84" i="9" s="1"/>
  <c r="AG78" i="4"/>
  <c r="AL84" i="9" s="1"/>
  <c r="AA81" i="4"/>
  <c r="AF87" i="9" s="1"/>
  <c r="AA79" i="4"/>
  <c r="AF85" i="9" s="1"/>
  <c r="AM70" i="4"/>
  <c r="AR76" i="9" s="1"/>
  <c r="AE70" i="4"/>
  <c r="AJ76" i="9" s="1"/>
  <c r="AL70" i="4"/>
  <c r="AQ76" i="9" s="1"/>
  <c r="AD70" i="4"/>
  <c r="AI76" i="9" s="1"/>
  <c r="AN70" i="4"/>
  <c r="AS76" i="9" s="1"/>
  <c r="AK70" i="4"/>
  <c r="AP76" i="9" s="1"/>
  <c r="AC70" i="4"/>
  <c r="AH76" i="9" s="1"/>
  <c r="AJ70" i="4"/>
  <c r="AO76" i="9" s="1"/>
  <c r="AB70" i="4"/>
  <c r="AG76" i="9" s="1"/>
  <c r="AI70" i="4"/>
  <c r="AN76" i="9" s="1"/>
  <c r="AH70" i="4"/>
  <c r="AM76" i="9" s="1"/>
  <c r="AO70" i="4"/>
  <c r="AT76" i="9" s="1"/>
  <c r="AG70" i="4"/>
  <c r="AL76" i="9" s="1"/>
  <c r="AF70" i="4"/>
  <c r="AK76" i="9" s="1"/>
  <c r="AK80" i="4"/>
  <c r="AP86" i="9" s="1"/>
  <c r="AC80" i="4"/>
  <c r="AH86" i="9" s="1"/>
  <c r="AJ80" i="4"/>
  <c r="AO86" i="9" s="1"/>
  <c r="AB80" i="4"/>
  <c r="AG86" i="9" s="1"/>
  <c r="AI80" i="4"/>
  <c r="AN86" i="9" s="1"/>
  <c r="AH80" i="4"/>
  <c r="AM86" i="9" s="1"/>
  <c r="AO80" i="4"/>
  <c r="AT86" i="9" s="1"/>
  <c r="AG80" i="4"/>
  <c r="AL86" i="9" s="1"/>
  <c r="AN80" i="4"/>
  <c r="AS86" i="9" s="1"/>
  <c r="AF80" i="4"/>
  <c r="AK86" i="9" s="1"/>
  <c r="AM80" i="4"/>
  <c r="AR86" i="9" s="1"/>
  <c r="AE80" i="4"/>
  <c r="AJ86" i="9" s="1"/>
  <c r="AL80" i="4"/>
  <c r="AQ86" i="9" s="1"/>
  <c r="AD80" i="4"/>
  <c r="AI86" i="9" s="1"/>
  <c r="AO84" i="4"/>
  <c r="AT90" i="9" s="1"/>
  <c r="AG84" i="4"/>
  <c r="AL90" i="9" s="1"/>
  <c r="AN84" i="4"/>
  <c r="AS90" i="9" s="1"/>
  <c r="AF84" i="4"/>
  <c r="AK90" i="9" s="1"/>
  <c r="AM84" i="4"/>
  <c r="AR90" i="9" s="1"/>
  <c r="AE84" i="4"/>
  <c r="AJ90" i="9" s="1"/>
  <c r="AB84" i="4"/>
  <c r="AG90" i="9" s="1"/>
  <c r="AL84" i="4"/>
  <c r="AQ90" i="9" s="1"/>
  <c r="AD84" i="4"/>
  <c r="AI90" i="9" s="1"/>
  <c r="AK84" i="4"/>
  <c r="AP90" i="9" s="1"/>
  <c r="AC84" i="4"/>
  <c r="AH90" i="9" s="1"/>
  <c r="AJ84" i="4"/>
  <c r="AO90" i="9" s="1"/>
  <c r="AI84" i="4"/>
  <c r="AN90" i="9" s="1"/>
  <c r="AH84" i="4"/>
  <c r="AM90" i="9" s="1"/>
  <c r="AI75" i="4"/>
  <c r="AN81" i="9" s="1"/>
  <c r="AI83" i="4"/>
  <c r="AN89" i="9" s="1"/>
  <c r="Z69" i="4"/>
  <c r="AA69" i="4" s="1"/>
  <c r="AF75" i="9" s="1"/>
  <c r="AB75" i="4"/>
  <c r="AG81" i="9" s="1"/>
  <c r="AJ75" i="4"/>
  <c r="AO81" i="9" s="1"/>
  <c r="Z77" i="4"/>
  <c r="AB83" i="4"/>
  <c r="AG89" i="9" s="1"/>
  <c r="AJ83" i="4"/>
  <c r="AO89" i="9" s="1"/>
  <c r="AK75" i="4"/>
  <c r="AP81" i="9" s="1"/>
  <c r="Z71" i="4"/>
  <c r="AA71" i="4" s="1"/>
  <c r="AF77" i="9" s="1"/>
  <c r="AE74" i="4"/>
  <c r="AJ80" i="9" s="1"/>
  <c r="AM74" i="4"/>
  <c r="AR80" i="9" s="1"/>
  <c r="AD75" i="4"/>
  <c r="AI81" i="9" s="1"/>
  <c r="AL75" i="4"/>
  <c r="AQ81" i="9" s="1"/>
  <c r="Z79" i="4"/>
  <c r="AE82" i="4"/>
  <c r="AJ88" i="9" s="1"/>
  <c r="AM82" i="4"/>
  <c r="AR88" i="9" s="1"/>
  <c r="AD83" i="4"/>
  <c r="AI89" i="9" s="1"/>
  <c r="AL83" i="4"/>
  <c r="AQ89" i="9" s="1"/>
  <c r="AC83" i="4"/>
  <c r="AH89" i="9" s="1"/>
  <c r="AF74" i="4"/>
  <c r="AK80" i="9" s="1"/>
  <c r="AN74" i="4"/>
  <c r="AS80" i="9" s="1"/>
  <c r="AE75" i="4"/>
  <c r="AJ81" i="9" s="1"/>
  <c r="AM75" i="4"/>
  <c r="AR81" i="9" s="1"/>
  <c r="AF82" i="4"/>
  <c r="AK88" i="9" s="1"/>
  <c r="AN82" i="4"/>
  <c r="AS88" i="9" s="1"/>
  <c r="AE83" i="4"/>
  <c r="AJ89" i="9" s="1"/>
  <c r="AM83" i="4"/>
  <c r="AR89" i="9" s="1"/>
  <c r="AC75" i="4"/>
  <c r="AH81" i="9" s="1"/>
  <c r="Z73" i="4"/>
  <c r="AA73" i="4" s="1"/>
  <c r="AF79" i="9" s="1"/>
  <c r="AG74" i="4"/>
  <c r="AL80" i="9" s="1"/>
  <c r="AO74" i="4"/>
  <c r="AT80" i="9" s="1"/>
  <c r="AF75" i="4"/>
  <c r="AK81" i="9" s="1"/>
  <c r="AN75" i="4"/>
  <c r="AS81" i="9" s="1"/>
  <c r="Z81" i="4"/>
  <c r="AG82" i="4"/>
  <c r="AL88" i="9" s="1"/>
  <c r="AO82" i="4"/>
  <c r="AT88" i="9" s="1"/>
  <c r="AF83" i="4"/>
  <c r="AK89" i="9" s="1"/>
  <c r="AN83" i="4"/>
  <c r="AS89" i="9" s="1"/>
  <c r="AH74" i="4"/>
  <c r="AM80" i="9" s="1"/>
  <c r="AG75" i="4"/>
  <c r="AL81" i="9" s="1"/>
  <c r="AO75" i="4"/>
  <c r="AT81" i="9" s="1"/>
  <c r="AH82" i="4"/>
  <c r="AM88" i="9" s="1"/>
  <c r="AG83" i="4"/>
  <c r="AL89" i="9" s="1"/>
  <c r="AO83" i="4"/>
  <c r="AT89" i="9" s="1"/>
  <c r="AK83" i="4"/>
  <c r="AP89" i="9" s="1"/>
  <c r="AO55" i="4"/>
  <c r="AT61" i="9" s="1"/>
  <c r="AG55" i="4"/>
  <c r="AL61" i="9" s="1"/>
  <c r="AN55" i="4"/>
  <c r="AS61" i="9" s="1"/>
  <c r="AF55" i="4"/>
  <c r="AK61" i="9" s="1"/>
  <c r="AM55" i="4"/>
  <c r="AR61" i="9" s="1"/>
  <c r="AE55" i="4"/>
  <c r="AJ61" i="9" s="1"/>
  <c r="AL55" i="4"/>
  <c r="AQ61" i="9" s="1"/>
  <c r="AD55" i="4"/>
  <c r="AI61" i="9" s="1"/>
  <c r="AK55" i="4"/>
  <c r="AP61" i="9" s="1"/>
  <c r="AC55" i="4"/>
  <c r="AH61" i="9" s="1"/>
  <c r="AJ55" i="4"/>
  <c r="AO61" i="9" s="1"/>
  <c r="AB55" i="4"/>
  <c r="AG61" i="9" s="1"/>
  <c r="AI55" i="4"/>
  <c r="AN61" i="9" s="1"/>
  <c r="AH55" i="4"/>
  <c r="AM61" i="9" s="1"/>
  <c r="AI61" i="4"/>
  <c r="AN67" i="9" s="1"/>
  <c r="AH61" i="4"/>
  <c r="AM67" i="9" s="1"/>
  <c r="AB61" i="4"/>
  <c r="AG67" i="9" s="1"/>
  <c r="AO61" i="4"/>
  <c r="AT67" i="9" s="1"/>
  <c r="AG61" i="4"/>
  <c r="AL67" i="9" s="1"/>
  <c r="AJ61" i="4"/>
  <c r="AO67" i="9" s="1"/>
  <c r="AN61" i="4"/>
  <c r="AS67" i="9" s="1"/>
  <c r="AF61" i="4"/>
  <c r="AK67" i="9" s="1"/>
  <c r="AM61" i="4"/>
  <c r="AR67" i="9" s="1"/>
  <c r="AE61" i="4"/>
  <c r="AJ67" i="9" s="1"/>
  <c r="AL61" i="4"/>
  <c r="AQ67" i="9" s="1"/>
  <c r="AD61" i="4"/>
  <c r="AI67" i="9" s="1"/>
  <c r="AK61" i="4"/>
  <c r="AP67" i="9" s="1"/>
  <c r="AC61" i="4"/>
  <c r="AH67" i="9" s="1"/>
  <c r="AM57" i="4"/>
  <c r="AR63" i="9" s="1"/>
  <c r="AE57" i="4"/>
  <c r="AJ63" i="9" s="1"/>
  <c r="AL57" i="4"/>
  <c r="AQ63" i="9" s="1"/>
  <c r="AD57" i="4"/>
  <c r="AI63" i="9" s="1"/>
  <c r="AF57" i="4"/>
  <c r="AK63" i="9" s="1"/>
  <c r="AK57" i="4"/>
  <c r="AP63" i="9" s="1"/>
  <c r="AC57" i="4"/>
  <c r="AH63" i="9" s="1"/>
  <c r="AJ57" i="4"/>
  <c r="AO63" i="9" s="1"/>
  <c r="AB57" i="4"/>
  <c r="AG63" i="9" s="1"/>
  <c r="AI57" i="4"/>
  <c r="AN63" i="9" s="1"/>
  <c r="AH57" i="4"/>
  <c r="AM63" i="9" s="1"/>
  <c r="AO57" i="4"/>
  <c r="AT63" i="9" s="1"/>
  <c r="AG57" i="4"/>
  <c r="AL63" i="9" s="1"/>
  <c r="AN57" i="4"/>
  <c r="AS63" i="9" s="1"/>
  <c r="AA56" i="4"/>
  <c r="AF62" i="9" s="1"/>
  <c r="AA48" i="4"/>
  <c r="AF54" i="9" s="1"/>
  <c r="AM49" i="4"/>
  <c r="AR55" i="9" s="1"/>
  <c r="AE49" i="4"/>
  <c r="AJ55" i="9" s="1"/>
  <c r="AL49" i="4"/>
  <c r="AQ55" i="9" s="1"/>
  <c r="AD49" i="4"/>
  <c r="AI55" i="9" s="1"/>
  <c r="AF49" i="4"/>
  <c r="AK55" i="9" s="1"/>
  <c r="AK49" i="4"/>
  <c r="AP55" i="9" s="1"/>
  <c r="AC49" i="4"/>
  <c r="AH55" i="9" s="1"/>
  <c r="AJ49" i="4"/>
  <c r="AO55" i="9" s="1"/>
  <c r="AB49" i="4"/>
  <c r="AG55" i="9" s="1"/>
  <c r="AI49" i="4"/>
  <c r="AN55" i="9" s="1"/>
  <c r="AH49" i="4"/>
  <c r="AM55" i="9" s="1"/>
  <c r="AO49" i="4"/>
  <c r="AT55" i="9" s="1"/>
  <c r="AG49" i="4"/>
  <c r="AL55" i="9" s="1"/>
  <c r="AN49" i="4"/>
  <c r="AS55" i="9" s="1"/>
  <c r="AK59" i="4"/>
  <c r="AP65" i="9" s="1"/>
  <c r="AC59" i="4"/>
  <c r="AH65" i="9" s="1"/>
  <c r="AJ59" i="4"/>
  <c r="AO65" i="9" s="1"/>
  <c r="AB59" i="4"/>
  <c r="AG65" i="9" s="1"/>
  <c r="AI59" i="4"/>
  <c r="AN65" i="9" s="1"/>
  <c r="AH59" i="4"/>
  <c r="AM65" i="9" s="1"/>
  <c r="AD59" i="4"/>
  <c r="AI65" i="9" s="1"/>
  <c r="AO59" i="4"/>
  <c r="AT65" i="9" s="1"/>
  <c r="AG59" i="4"/>
  <c r="AL65" i="9" s="1"/>
  <c r="AN59" i="4"/>
  <c r="AS65" i="9" s="1"/>
  <c r="AF59" i="4"/>
  <c r="AK65" i="9" s="1"/>
  <c r="AM59" i="4"/>
  <c r="AR65" i="9" s="1"/>
  <c r="AE59" i="4"/>
  <c r="AJ65" i="9" s="1"/>
  <c r="AL59" i="4"/>
  <c r="AQ65" i="9" s="1"/>
  <c r="AK51" i="4"/>
  <c r="AP57" i="9" s="1"/>
  <c r="AC51" i="4"/>
  <c r="AH57" i="9" s="1"/>
  <c r="AJ51" i="4"/>
  <c r="AO57" i="9" s="1"/>
  <c r="AB51" i="4"/>
  <c r="AG57" i="9" s="1"/>
  <c r="AL51" i="4"/>
  <c r="AQ57" i="9" s="1"/>
  <c r="AI51" i="4"/>
  <c r="AN57" i="9" s="1"/>
  <c r="AH51" i="4"/>
  <c r="AM57" i="9" s="1"/>
  <c r="AO51" i="4"/>
  <c r="AT57" i="9" s="1"/>
  <c r="AG51" i="4"/>
  <c r="AL57" i="9" s="1"/>
  <c r="AN51" i="4"/>
  <c r="AS57" i="9" s="1"/>
  <c r="AF51" i="4"/>
  <c r="AK57" i="9" s="1"/>
  <c r="AM51" i="4"/>
  <c r="AR57" i="9" s="1"/>
  <c r="AE51" i="4"/>
  <c r="AJ57" i="9" s="1"/>
  <c r="AD51" i="4"/>
  <c r="AI57" i="9" s="1"/>
  <c r="AO63" i="4"/>
  <c r="AT69" i="9" s="1"/>
  <c r="AG63" i="4"/>
  <c r="AL69" i="9" s="1"/>
  <c r="AN63" i="4"/>
  <c r="AS69" i="9" s="1"/>
  <c r="AF63" i="4"/>
  <c r="AK69" i="9" s="1"/>
  <c r="AM63" i="4"/>
  <c r="AR69" i="9" s="1"/>
  <c r="AE63" i="4"/>
  <c r="AJ69" i="9" s="1"/>
  <c r="AL63" i="4"/>
  <c r="AQ69" i="9" s="1"/>
  <c r="AD63" i="4"/>
  <c r="AI69" i="9" s="1"/>
  <c r="AK63" i="4"/>
  <c r="AP69" i="9" s="1"/>
  <c r="AC63" i="4"/>
  <c r="AH69" i="9" s="1"/>
  <c r="AJ63" i="4"/>
  <c r="AO69" i="9" s="1"/>
  <c r="AB63" i="4"/>
  <c r="AG69" i="9" s="1"/>
  <c r="AI63" i="4"/>
  <c r="AN69" i="9" s="1"/>
  <c r="AH63" i="4"/>
  <c r="AM69" i="9" s="1"/>
  <c r="AI54" i="4"/>
  <c r="AN60" i="9" s="1"/>
  <c r="Z48" i="4"/>
  <c r="AB54" i="4"/>
  <c r="AG60" i="9" s="1"/>
  <c r="AJ54" i="4"/>
  <c r="AO60" i="9" s="1"/>
  <c r="Z56" i="4"/>
  <c r="AB62" i="4"/>
  <c r="AG68" i="9" s="1"/>
  <c r="AJ62" i="4"/>
  <c r="AO68" i="9" s="1"/>
  <c r="AC54" i="4"/>
  <c r="AH60" i="9" s="1"/>
  <c r="AK54" i="4"/>
  <c r="AP60" i="9" s="1"/>
  <c r="AC62" i="4"/>
  <c r="AH68" i="9" s="1"/>
  <c r="AK62" i="4"/>
  <c r="AP68" i="9" s="1"/>
  <c r="Z50" i="4"/>
  <c r="AA50" i="4" s="1"/>
  <c r="AF56" i="9" s="1"/>
  <c r="AD54" i="4"/>
  <c r="AI60" i="9" s="1"/>
  <c r="AL54" i="4"/>
  <c r="AQ60" i="9" s="1"/>
  <c r="Z58" i="4"/>
  <c r="AA58" i="4" s="1"/>
  <c r="AF64" i="9" s="1"/>
  <c r="AD62" i="4"/>
  <c r="AI68" i="9" s="1"/>
  <c r="AL62" i="4"/>
  <c r="AQ68" i="9" s="1"/>
  <c r="AE54" i="4"/>
  <c r="AJ60" i="9" s="1"/>
  <c r="AM54" i="4"/>
  <c r="AR60" i="9" s="1"/>
  <c r="AE62" i="4"/>
  <c r="AJ68" i="9" s="1"/>
  <c r="AM62" i="4"/>
  <c r="AR68" i="9" s="1"/>
  <c r="Z52" i="4"/>
  <c r="AA52" i="4" s="1"/>
  <c r="AF58" i="9" s="1"/>
  <c r="AF54" i="4"/>
  <c r="AK60" i="9" s="1"/>
  <c r="AN54" i="4"/>
  <c r="AS60" i="9" s="1"/>
  <c r="Z60" i="4"/>
  <c r="AA60" i="4" s="1"/>
  <c r="AF66" i="9" s="1"/>
  <c r="AF62" i="4"/>
  <c r="AK68" i="9" s="1"/>
  <c r="AN62" i="4"/>
  <c r="AS68" i="9" s="1"/>
  <c r="Z53" i="4"/>
  <c r="AA53" i="4" s="1"/>
  <c r="AF59" i="9" s="1"/>
  <c r="AG54" i="4"/>
  <c r="AL60" i="9" s="1"/>
  <c r="AO54" i="4"/>
  <c r="AT60" i="9" s="1"/>
  <c r="AG62" i="4"/>
  <c r="AL68" i="9" s="1"/>
  <c r="AO62" i="4"/>
  <c r="AT68" i="9" s="1"/>
  <c r="AC37" i="4"/>
  <c r="AH43" i="9" s="1"/>
  <c r="AA38" i="4"/>
  <c r="AF44" i="9" s="1"/>
  <c r="AD37" i="4"/>
  <c r="AI43" i="9" s="1"/>
  <c r="AL37" i="4"/>
  <c r="AQ43" i="9" s="1"/>
  <c r="Z39" i="4"/>
  <c r="AA39" i="4" s="1"/>
  <c r="AF45" i="9" s="1"/>
  <c r="AD41" i="4"/>
  <c r="AI47" i="9" s="1"/>
  <c r="AL41" i="4"/>
  <c r="AQ47" i="9" s="1"/>
  <c r="AC41" i="4"/>
  <c r="AH47" i="9" s="1"/>
  <c r="AE37" i="4"/>
  <c r="AJ43" i="9" s="1"/>
  <c r="AM37" i="4"/>
  <c r="AR43" i="9" s="1"/>
  <c r="AE41" i="4"/>
  <c r="AJ47" i="9" s="1"/>
  <c r="AM41" i="4"/>
  <c r="AR47" i="9" s="1"/>
  <c r="AK41" i="4"/>
  <c r="AP47" i="9" s="1"/>
  <c r="AF37" i="4"/>
  <c r="AK43" i="9" s="1"/>
  <c r="AN37" i="4"/>
  <c r="AS43" i="9" s="1"/>
  <c r="Z40" i="4"/>
  <c r="AA40" i="4" s="1"/>
  <c r="AF46" i="9" s="1"/>
  <c r="AF41" i="4"/>
  <c r="AK47" i="9" s="1"/>
  <c r="AN41" i="4"/>
  <c r="AS47" i="9" s="1"/>
  <c r="AK37" i="4"/>
  <c r="AP43" i="9" s="1"/>
  <c r="AA42" i="4"/>
  <c r="AF48" i="9" s="1"/>
  <c r="AG37" i="4"/>
  <c r="AL43" i="9" s="1"/>
  <c r="AO37" i="4"/>
  <c r="AT43" i="9" s="1"/>
  <c r="AG41" i="4"/>
  <c r="AL47" i="9" s="1"/>
  <c r="AO41" i="4"/>
  <c r="AT47" i="9" s="1"/>
  <c r="AH37" i="4"/>
  <c r="AM43" i="9" s="1"/>
  <c r="AP37" i="4"/>
  <c r="AU43" i="9" s="1"/>
  <c r="AH41" i="4"/>
  <c r="AM47" i="9" s="1"/>
  <c r="AP41" i="4"/>
  <c r="AU47" i="9" s="1"/>
  <c r="AI37" i="4"/>
  <c r="AN43" i="9" s="1"/>
  <c r="AI41" i="4"/>
  <c r="AN47" i="9" s="1"/>
  <c r="AB37" i="4"/>
  <c r="AG43" i="9" s="1"/>
  <c r="AB41" i="4"/>
  <c r="AG47" i="9" s="1"/>
  <c r="AP11" i="4"/>
  <c r="AU17" i="9" s="1"/>
  <c r="AH11" i="4"/>
  <c r="AM17" i="9" s="1"/>
  <c r="AO11" i="4"/>
  <c r="AT17" i="9" s="1"/>
  <c r="AG11" i="4"/>
  <c r="AL17" i="9" s="1"/>
  <c r="AN11" i="4"/>
  <c r="AS17" i="9" s="1"/>
  <c r="AF11" i="4"/>
  <c r="AK17" i="9" s="1"/>
  <c r="AM11" i="4"/>
  <c r="AR17" i="9" s="1"/>
  <c r="AE11" i="4"/>
  <c r="AJ17" i="9" s="1"/>
  <c r="AB11" i="4"/>
  <c r="AG17" i="9" s="1"/>
  <c r="AL11" i="4"/>
  <c r="AQ17" i="9" s="1"/>
  <c r="AD11" i="4"/>
  <c r="AI17" i="9" s="1"/>
  <c r="AJ11" i="4"/>
  <c r="AO17" i="9" s="1"/>
  <c r="AK11" i="4"/>
  <c r="AP17" i="9" s="1"/>
  <c r="AC11" i="4"/>
  <c r="AH17" i="9" s="1"/>
  <c r="AI11" i="4"/>
  <c r="AN17" i="9" s="1"/>
  <c r="AC10" i="4"/>
  <c r="AH16" i="9" s="1"/>
  <c r="AL13" i="4"/>
  <c r="AQ19" i="9" s="1"/>
  <c r="AD13" i="4"/>
  <c r="AI19" i="9" s="1"/>
  <c r="AK13" i="4"/>
  <c r="AP19" i="9" s="1"/>
  <c r="AC13" i="4"/>
  <c r="AH19" i="9" s="1"/>
  <c r="AJ13" i="4"/>
  <c r="AO19" i="9" s="1"/>
  <c r="AB13" i="4"/>
  <c r="AG19" i="9" s="1"/>
  <c r="AF13" i="4"/>
  <c r="AK19" i="9" s="1"/>
  <c r="AI13" i="4"/>
  <c r="AN19" i="9" s="1"/>
  <c r="AN13" i="4"/>
  <c r="AS19" i="9" s="1"/>
  <c r="AP13" i="4"/>
  <c r="AU19" i="9" s="1"/>
  <c r="AH13" i="4"/>
  <c r="AM19" i="9" s="1"/>
  <c r="AO13" i="4"/>
  <c r="AT19" i="9" s="1"/>
  <c r="AG13" i="4"/>
  <c r="AL19" i="9" s="1"/>
  <c r="AL25" i="4"/>
  <c r="AQ31" i="9" s="1"/>
  <c r="AD25" i="4"/>
  <c r="AI31" i="9" s="1"/>
  <c r="AK25" i="4"/>
  <c r="AP31" i="9" s="1"/>
  <c r="AC25" i="4"/>
  <c r="AH31" i="9" s="1"/>
  <c r="AJ25" i="4"/>
  <c r="AO31" i="9" s="1"/>
  <c r="AB25" i="4"/>
  <c r="AG31" i="9" s="1"/>
  <c r="AI25" i="4"/>
  <c r="AN31" i="9" s="1"/>
  <c r="AF25" i="4"/>
  <c r="AK31" i="9" s="1"/>
  <c r="AE25" i="4"/>
  <c r="AJ31" i="9" s="1"/>
  <c r="AP25" i="4"/>
  <c r="AU31" i="9" s="1"/>
  <c r="AH25" i="4"/>
  <c r="AM31" i="9" s="1"/>
  <c r="AO25" i="4"/>
  <c r="AT31" i="9" s="1"/>
  <c r="AG25" i="4"/>
  <c r="AL31" i="9" s="1"/>
  <c r="AN25" i="4"/>
  <c r="AS31" i="9" s="1"/>
  <c r="AM25" i="4"/>
  <c r="AR31" i="9" s="1"/>
  <c r="AL17" i="4"/>
  <c r="AQ23" i="9" s="1"/>
  <c r="AD17" i="4"/>
  <c r="AI23" i="9" s="1"/>
  <c r="AK17" i="4"/>
  <c r="AP23" i="9" s="1"/>
  <c r="AC17" i="4"/>
  <c r="AH23" i="9" s="1"/>
  <c r="AJ17" i="4"/>
  <c r="AO23" i="9" s="1"/>
  <c r="AB17" i="4"/>
  <c r="AG23" i="9" s="1"/>
  <c r="AM17" i="4"/>
  <c r="AR23" i="9" s="1"/>
  <c r="AI17" i="4"/>
  <c r="AN23" i="9" s="1"/>
  <c r="AN17" i="4"/>
  <c r="AS23" i="9" s="1"/>
  <c r="AP17" i="4"/>
  <c r="AU23" i="9" s="1"/>
  <c r="AH17" i="4"/>
  <c r="AM23" i="9" s="1"/>
  <c r="AO17" i="4"/>
  <c r="AT23" i="9" s="1"/>
  <c r="AG17" i="4"/>
  <c r="AL23" i="9" s="1"/>
  <c r="AF17" i="4"/>
  <c r="AK23" i="9" s="1"/>
  <c r="AE17" i="4"/>
  <c r="AJ23" i="9" s="1"/>
  <c r="AA8" i="4"/>
  <c r="AF14" i="9" s="1"/>
  <c r="Z8" i="4"/>
  <c r="AE13" i="4"/>
  <c r="AJ19" i="9" s="1"/>
  <c r="AJ18" i="4"/>
  <c r="AO24" i="9" s="1"/>
  <c r="AB18" i="4"/>
  <c r="AG24" i="9" s="1"/>
  <c r="AI18" i="4"/>
  <c r="AN24" i="9" s="1"/>
  <c r="AP18" i="4"/>
  <c r="AU24" i="9" s="1"/>
  <c r="AH18" i="4"/>
  <c r="AM24" i="9" s="1"/>
  <c r="AO18" i="4"/>
  <c r="AT24" i="9" s="1"/>
  <c r="AG18" i="4"/>
  <c r="AL24" i="9" s="1"/>
  <c r="AK18" i="4"/>
  <c r="AP24" i="9" s="1"/>
  <c r="AN18" i="4"/>
  <c r="AS24" i="9" s="1"/>
  <c r="AF18" i="4"/>
  <c r="AK24" i="9" s="1"/>
  <c r="AL18" i="4"/>
  <c r="AQ24" i="9" s="1"/>
  <c r="AC18" i="4"/>
  <c r="AH24" i="9" s="1"/>
  <c r="AM18" i="4"/>
  <c r="AR24" i="9" s="1"/>
  <c r="AE18" i="4"/>
  <c r="AJ24" i="9" s="1"/>
  <c r="AD18" i="4"/>
  <c r="AI24" i="9" s="1"/>
  <c r="AJ26" i="4"/>
  <c r="AO32" i="9" s="1"/>
  <c r="AB26" i="4"/>
  <c r="AG32" i="9" s="1"/>
  <c r="AI26" i="4"/>
  <c r="AN32" i="9" s="1"/>
  <c r="AP26" i="4"/>
  <c r="AU32" i="9" s="1"/>
  <c r="AH26" i="4"/>
  <c r="AM32" i="9" s="1"/>
  <c r="AO26" i="4"/>
  <c r="AT32" i="9" s="1"/>
  <c r="AG26" i="4"/>
  <c r="AL32" i="9" s="1"/>
  <c r="AD26" i="4"/>
  <c r="AI32" i="9" s="1"/>
  <c r="AK26" i="4"/>
  <c r="AP32" i="9" s="1"/>
  <c r="AN26" i="4"/>
  <c r="AS32" i="9" s="1"/>
  <c r="AF26" i="4"/>
  <c r="AK32" i="9" s="1"/>
  <c r="AC26" i="4"/>
  <c r="AH32" i="9" s="1"/>
  <c r="AM26" i="4"/>
  <c r="AR32" i="9" s="1"/>
  <c r="AE26" i="4"/>
  <c r="AJ32" i="9" s="1"/>
  <c r="AL26" i="4"/>
  <c r="AQ32" i="9" s="1"/>
  <c r="AP27" i="4"/>
  <c r="AU33" i="9" s="1"/>
  <c r="AH27" i="4"/>
  <c r="AM33" i="9" s="1"/>
  <c r="AO27" i="4"/>
  <c r="AT33" i="9" s="1"/>
  <c r="AG27" i="4"/>
  <c r="AL33" i="9" s="1"/>
  <c r="AN27" i="4"/>
  <c r="AS33" i="9" s="1"/>
  <c r="AF27" i="4"/>
  <c r="AK33" i="9" s="1"/>
  <c r="AM27" i="4"/>
  <c r="AR33" i="9" s="1"/>
  <c r="AE27" i="4"/>
  <c r="AJ33" i="9" s="1"/>
  <c r="AB27" i="4"/>
  <c r="AG33" i="9" s="1"/>
  <c r="AL27" i="4"/>
  <c r="AQ33" i="9" s="1"/>
  <c r="AD27" i="4"/>
  <c r="AI33" i="9" s="1"/>
  <c r="AK27" i="4"/>
  <c r="AP33" i="9" s="1"/>
  <c r="AC27" i="4"/>
  <c r="AH33" i="9" s="1"/>
  <c r="AJ27" i="4"/>
  <c r="AO33" i="9" s="1"/>
  <c r="AI27" i="4"/>
  <c r="AN33" i="9" s="1"/>
  <c r="AJ14" i="4"/>
  <c r="AO20" i="9" s="1"/>
  <c r="AB14" i="4"/>
  <c r="AG20" i="9" s="1"/>
  <c r="AI14" i="4"/>
  <c r="AN20" i="9" s="1"/>
  <c r="AP14" i="4"/>
  <c r="AU20" i="9" s="1"/>
  <c r="AH14" i="4"/>
  <c r="AM20" i="9" s="1"/>
  <c r="AO14" i="4"/>
  <c r="AT20" i="9" s="1"/>
  <c r="AG14" i="4"/>
  <c r="AL20" i="9" s="1"/>
  <c r="AN14" i="4"/>
  <c r="AS20" i="9" s="1"/>
  <c r="AF14" i="4"/>
  <c r="AK20" i="9" s="1"/>
  <c r="AL14" i="4"/>
  <c r="AQ20" i="9" s="1"/>
  <c r="AM14" i="4"/>
  <c r="AR20" i="9" s="1"/>
  <c r="AE14" i="4"/>
  <c r="AJ20" i="9" s="1"/>
  <c r="AD14" i="4"/>
  <c r="AI20" i="9" s="1"/>
  <c r="AJ10" i="4"/>
  <c r="AO16" i="9" s="1"/>
  <c r="AB10" i="4"/>
  <c r="AG16" i="9" s="1"/>
  <c r="AI10" i="4"/>
  <c r="AN16" i="9" s="1"/>
  <c r="AP10" i="4"/>
  <c r="AU16" i="9" s="1"/>
  <c r="AH10" i="4"/>
  <c r="AM16" i="9" s="1"/>
  <c r="AL10" i="4"/>
  <c r="AQ16" i="9" s="1"/>
  <c r="AO10" i="4"/>
  <c r="AT16" i="9" s="1"/>
  <c r="AG10" i="4"/>
  <c r="AL16" i="9" s="1"/>
  <c r="AN10" i="4"/>
  <c r="AS16" i="9" s="1"/>
  <c r="AF10" i="4"/>
  <c r="AK16" i="9" s="1"/>
  <c r="AM10" i="4"/>
  <c r="AR16" i="9" s="1"/>
  <c r="AE10" i="4"/>
  <c r="AJ16" i="9" s="1"/>
  <c r="AD10" i="4"/>
  <c r="AI16" i="9" s="1"/>
  <c r="AP19" i="4"/>
  <c r="AU25" i="9" s="1"/>
  <c r="AH19" i="4"/>
  <c r="AM25" i="9" s="1"/>
  <c r="AO19" i="4"/>
  <c r="AT25" i="9" s="1"/>
  <c r="AG19" i="4"/>
  <c r="AL25" i="9" s="1"/>
  <c r="AN19" i="4"/>
  <c r="AS25" i="9" s="1"/>
  <c r="AF19" i="4"/>
  <c r="AK25" i="9" s="1"/>
  <c r="AB19" i="4"/>
  <c r="AG25" i="9" s="1"/>
  <c r="AM19" i="4"/>
  <c r="AR25" i="9" s="1"/>
  <c r="AE19" i="4"/>
  <c r="AJ25" i="9" s="1"/>
  <c r="AL19" i="4"/>
  <c r="AQ25" i="9" s="1"/>
  <c r="AD19" i="4"/>
  <c r="AI25" i="9" s="1"/>
  <c r="AI19" i="4"/>
  <c r="AN25" i="9" s="1"/>
  <c r="AK19" i="4"/>
  <c r="AP25" i="9" s="1"/>
  <c r="AC19" i="4"/>
  <c r="AH25" i="9" s="1"/>
  <c r="AJ19" i="4"/>
  <c r="AO25" i="9" s="1"/>
  <c r="AC14" i="4"/>
  <c r="AH20" i="9" s="1"/>
  <c r="AL29" i="4"/>
  <c r="AQ35" i="9" s="1"/>
  <c r="AD29" i="4"/>
  <c r="AI35" i="9" s="1"/>
  <c r="AK29" i="4"/>
  <c r="AP35" i="9" s="1"/>
  <c r="AC29" i="4"/>
  <c r="AH35" i="9" s="1"/>
  <c r="AJ29" i="4"/>
  <c r="AO35" i="9" s="1"/>
  <c r="AB29" i="4"/>
  <c r="AG35" i="9" s="1"/>
  <c r="AI29" i="4"/>
  <c r="AN35" i="9" s="1"/>
  <c r="AN29" i="4"/>
  <c r="AS35" i="9" s="1"/>
  <c r="AM29" i="4"/>
  <c r="AR35" i="9" s="1"/>
  <c r="AP29" i="4"/>
  <c r="AU35" i="9" s="1"/>
  <c r="AH29" i="4"/>
  <c r="AM35" i="9" s="1"/>
  <c r="AO29" i="4"/>
  <c r="AT35" i="9" s="1"/>
  <c r="AG29" i="4"/>
  <c r="AL35" i="9" s="1"/>
  <c r="AF29" i="4"/>
  <c r="AK35" i="9" s="1"/>
  <c r="AE29" i="4"/>
  <c r="AJ35" i="9" s="1"/>
  <c r="AP7" i="4"/>
  <c r="AU13" i="9" s="1"/>
  <c r="AH7" i="4"/>
  <c r="AM13" i="9" s="1"/>
  <c r="AO7" i="4"/>
  <c r="AT13" i="9" s="1"/>
  <c r="AG7" i="4"/>
  <c r="AL13" i="9" s="1"/>
  <c r="AN7" i="4"/>
  <c r="AS13" i="9" s="1"/>
  <c r="AF7" i="4"/>
  <c r="AK13" i="9" s="1"/>
  <c r="AM7" i="4"/>
  <c r="AR13" i="9" s="1"/>
  <c r="AE7" i="4"/>
  <c r="AJ13" i="9" s="1"/>
  <c r="AJ7" i="4"/>
  <c r="AO13" i="9" s="1"/>
  <c r="AL7" i="4"/>
  <c r="AQ13" i="9" s="1"/>
  <c r="AD7" i="4"/>
  <c r="AI13" i="9" s="1"/>
  <c r="AB7" i="4"/>
  <c r="AG13" i="9" s="1"/>
  <c r="AK7" i="4"/>
  <c r="AP13" i="9" s="1"/>
  <c r="AC7" i="4"/>
  <c r="AH13" i="9" s="1"/>
  <c r="Z12" i="4"/>
  <c r="AA12" i="4" s="1"/>
  <c r="AF18" i="9" s="1"/>
  <c r="AK14" i="4"/>
  <c r="AP20" i="9" s="1"/>
  <c r="AJ22" i="4"/>
  <c r="AO28" i="9" s="1"/>
  <c r="AB22" i="4"/>
  <c r="AG28" i="9" s="1"/>
  <c r="AI22" i="4"/>
  <c r="AN28" i="9" s="1"/>
  <c r="AP22" i="4"/>
  <c r="AU28" i="9" s="1"/>
  <c r="AH22" i="4"/>
  <c r="AM28" i="9" s="1"/>
  <c r="AO22" i="4"/>
  <c r="AT28" i="9" s="1"/>
  <c r="AG22" i="4"/>
  <c r="AL28" i="9" s="1"/>
  <c r="AD22" i="4"/>
  <c r="AI28" i="9" s="1"/>
  <c r="AK22" i="4"/>
  <c r="AP28" i="9" s="1"/>
  <c r="AN22" i="4"/>
  <c r="AS28" i="9" s="1"/>
  <c r="AF22" i="4"/>
  <c r="AK28" i="9" s="1"/>
  <c r="AC22" i="4"/>
  <c r="AH28" i="9" s="1"/>
  <c r="AM22" i="4"/>
  <c r="AR28" i="9" s="1"/>
  <c r="AE22" i="4"/>
  <c r="AJ28" i="9" s="1"/>
  <c r="AL22" i="4"/>
  <c r="AQ28" i="9" s="1"/>
  <c r="AJ30" i="4"/>
  <c r="AO36" i="9" s="1"/>
  <c r="AB30" i="4"/>
  <c r="AG36" i="9" s="1"/>
  <c r="AI30" i="4"/>
  <c r="AN36" i="9" s="1"/>
  <c r="AP30" i="4"/>
  <c r="AU36" i="9" s="1"/>
  <c r="AH30" i="4"/>
  <c r="AM36" i="9" s="1"/>
  <c r="AD30" i="4"/>
  <c r="AI36" i="9" s="1"/>
  <c r="AC30" i="4"/>
  <c r="AH36" i="9" s="1"/>
  <c r="AO30" i="4"/>
  <c r="AT36" i="9" s="1"/>
  <c r="AG30" i="4"/>
  <c r="AL36" i="9" s="1"/>
  <c r="AK30" i="4"/>
  <c r="AP36" i="9" s="1"/>
  <c r="AN30" i="4"/>
  <c r="AS36" i="9" s="1"/>
  <c r="AF30" i="4"/>
  <c r="AK36" i="9" s="1"/>
  <c r="AL30" i="4"/>
  <c r="AQ36" i="9" s="1"/>
  <c r="AM30" i="4"/>
  <c r="AR36" i="9" s="1"/>
  <c r="AE30" i="4"/>
  <c r="AJ36" i="9" s="1"/>
  <c r="AP15" i="4"/>
  <c r="AU21" i="9" s="1"/>
  <c r="AH15" i="4"/>
  <c r="AM21" i="9" s="1"/>
  <c r="AO15" i="4"/>
  <c r="AT21" i="9" s="1"/>
  <c r="AG15" i="4"/>
  <c r="AL21" i="9" s="1"/>
  <c r="AN15" i="4"/>
  <c r="AS21" i="9" s="1"/>
  <c r="AF15" i="4"/>
  <c r="AK21" i="9" s="1"/>
  <c r="AM15" i="4"/>
  <c r="AR21" i="9" s="1"/>
  <c r="AE15" i="4"/>
  <c r="AJ21" i="9" s="1"/>
  <c r="AB15" i="4"/>
  <c r="AG21" i="9" s="1"/>
  <c r="AL15" i="4"/>
  <c r="AQ21" i="9" s="1"/>
  <c r="AD15" i="4"/>
  <c r="AI21" i="9" s="1"/>
  <c r="AK15" i="4"/>
  <c r="AP21" i="9" s="1"/>
  <c r="AC15" i="4"/>
  <c r="AH21" i="9" s="1"/>
  <c r="AJ15" i="4"/>
  <c r="AO21" i="9" s="1"/>
  <c r="AI15" i="4"/>
  <c r="AN21" i="9" s="1"/>
  <c r="AP23" i="4"/>
  <c r="AU29" i="9" s="1"/>
  <c r="AH23" i="4"/>
  <c r="AM29" i="9" s="1"/>
  <c r="AO23" i="4"/>
  <c r="AT29" i="9" s="1"/>
  <c r="AG23" i="4"/>
  <c r="AL29" i="9" s="1"/>
  <c r="AN23" i="4"/>
  <c r="AS29" i="9" s="1"/>
  <c r="AF23" i="4"/>
  <c r="AK29" i="9" s="1"/>
  <c r="AB23" i="4"/>
  <c r="AG29" i="9" s="1"/>
  <c r="AM23" i="4"/>
  <c r="AR29" i="9" s="1"/>
  <c r="AE23" i="4"/>
  <c r="AJ29" i="9" s="1"/>
  <c r="AL23" i="4"/>
  <c r="AQ29" i="9" s="1"/>
  <c r="AD23" i="4"/>
  <c r="AI29" i="9" s="1"/>
  <c r="AJ23" i="4"/>
  <c r="AO29" i="9" s="1"/>
  <c r="AI23" i="4"/>
  <c r="AN29" i="9" s="1"/>
  <c r="AK23" i="4"/>
  <c r="AP29" i="9" s="1"/>
  <c r="AC23" i="4"/>
  <c r="AH29" i="9" s="1"/>
  <c r="AP31" i="4"/>
  <c r="AU37" i="9" s="1"/>
  <c r="AH31" i="4"/>
  <c r="AM37" i="9" s="1"/>
  <c r="AO31" i="4"/>
  <c r="AT37" i="9" s="1"/>
  <c r="AG31" i="4"/>
  <c r="AL37" i="9" s="1"/>
  <c r="AN31" i="4"/>
  <c r="AS37" i="9" s="1"/>
  <c r="AF31" i="4"/>
  <c r="AK37" i="9" s="1"/>
  <c r="AM31" i="4"/>
  <c r="AR37" i="9" s="1"/>
  <c r="AE31" i="4"/>
  <c r="AJ37" i="9" s="1"/>
  <c r="AB31" i="4"/>
  <c r="AG37" i="9" s="1"/>
  <c r="AL31" i="4"/>
  <c r="AQ37" i="9" s="1"/>
  <c r="AD31" i="4"/>
  <c r="AI37" i="9" s="1"/>
  <c r="AI31" i="4"/>
  <c r="AN37" i="9" s="1"/>
  <c r="AK31" i="4"/>
  <c r="AP37" i="9" s="1"/>
  <c r="AC31" i="4"/>
  <c r="AH37" i="9" s="1"/>
  <c r="AJ31" i="4"/>
  <c r="AO37" i="9" s="1"/>
  <c r="AA16" i="4"/>
  <c r="AF22" i="9" s="1"/>
  <c r="AA20" i="4"/>
  <c r="AF26" i="9" s="1"/>
  <c r="AA24" i="4"/>
  <c r="AF30" i="9" s="1"/>
  <c r="AA28" i="4"/>
  <c r="AF34" i="9" s="1"/>
  <c r="Z9" i="4"/>
  <c r="AA9" i="4" s="1"/>
  <c r="AF15" i="9" s="1"/>
  <c r="Z21" i="4"/>
  <c r="AA21" i="4" s="1"/>
  <c r="AF27" i="9" s="1"/>
  <c r="K128" i="8"/>
  <c r="P60" i="8"/>
  <c r="S49" i="8"/>
  <c r="N60" i="8"/>
  <c r="R60" i="8"/>
  <c r="U60" i="8"/>
  <c r="V60" i="8"/>
  <c r="M26" i="8"/>
  <c r="G136" i="8"/>
  <c r="P10" i="8"/>
  <c r="N26" i="8"/>
  <c r="J60" i="8"/>
  <c r="G115" i="8"/>
  <c r="V26" i="8"/>
  <c r="O49" i="8"/>
  <c r="K31" i="8"/>
  <c r="R31" i="8"/>
  <c r="V31" i="8"/>
  <c r="T31" i="8"/>
  <c r="M31" i="8"/>
  <c r="S31" i="8"/>
  <c r="N31" i="8"/>
  <c r="L31" i="8"/>
  <c r="Q23" i="8"/>
  <c r="Q136" i="8" s="1"/>
  <c r="N23" i="8"/>
  <c r="N136" i="8" s="1"/>
  <c r="U23" i="8"/>
  <c r="U136" i="8" s="1"/>
  <c r="M23" i="8"/>
  <c r="M136" i="8" s="1"/>
  <c r="J23" i="8"/>
  <c r="J136" i="8" s="1"/>
  <c r="I23" i="8"/>
  <c r="I136" i="8" s="1"/>
  <c r="V23" i="8"/>
  <c r="V136" i="8" s="1"/>
  <c r="H136" i="8"/>
  <c r="R23" i="8"/>
  <c r="R136" i="8" s="1"/>
  <c r="L27" i="8"/>
  <c r="H15" i="8"/>
  <c r="S27" i="8"/>
  <c r="T27" i="8"/>
  <c r="K48" i="8"/>
  <c r="J59" i="8"/>
  <c r="G125" i="8"/>
  <c r="V27" i="8"/>
  <c r="M59" i="8"/>
  <c r="R59" i="8"/>
  <c r="R27" i="8"/>
  <c r="V59" i="8"/>
  <c r="R74" i="8"/>
  <c r="Q74" i="8"/>
  <c r="J74" i="8"/>
  <c r="U74" i="8"/>
  <c r="S74" i="8"/>
  <c r="O74" i="8"/>
  <c r="V75" i="8"/>
  <c r="V115" i="8" s="1"/>
  <c r="N75" i="8"/>
  <c r="N115" i="8" s="1"/>
  <c r="R70" i="8"/>
  <c r="Q70" i="8"/>
  <c r="O70" i="8"/>
  <c r="N70" i="8"/>
  <c r="V70" i="8"/>
  <c r="J70" i="8"/>
  <c r="T70" i="8"/>
  <c r="I70" i="8"/>
  <c r="S70" i="8"/>
  <c r="Y70" i="8"/>
  <c r="M70" i="8"/>
  <c r="L70" i="8"/>
  <c r="U70" i="8"/>
  <c r="Y69" i="8"/>
  <c r="Z69" i="8" s="1"/>
  <c r="AA69" i="8" s="1"/>
  <c r="AF75" i="3" s="1"/>
  <c r="Q69" i="8"/>
  <c r="I69" i="8"/>
  <c r="R77" i="8"/>
  <c r="R127" i="8" s="1"/>
  <c r="H127" i="8"/>
  <c r="Q77" i="8"/>
  <c r="Q127" i="8" s="1"/>
  <c r="U82" i="8"/>
  <c r="O78" i="8"/>
  <c r="Q78" i="8"/>
  <c r="S78" i="8"/>
  <c r="R78" i="8"/>
  <c r="U80" i="8"/>
  <c r="G127" i="8"/>
  <c r="I80" i="8"/>
  <c r="M80" i="8"/>
  <c r="O80" i="8"/>
  <c r="I78" i="8"/>
  <c r="S82" i="8"/>
  <c r="J82" i="8"/>
  <c r="R80" i="8"/>
  <c r="H107" i="8"/>
  <c r="Y107" i="8" s="1"/>
  <c r="Z107" i="8" s="1"/>
  <c r="G129" i="8"/>
  <c r="J116" i="8"/>
  <c r="Y99" i="8"/>
  <c r="G128" i="8"/>
  <c r="G140" i="8"/>
  <c r="T84" i="8"/>
  <c r="L84" i="8"/>
  <c r="Y81" i="8"/>
  <c r="Z81" i="8" s="1"/>
  <c r="AA81" i="8" s="1"/>
  <c r="AF87" i="3" s="1"/>
  <c r="V81" i="8"/>
  <c r="T81" i="8"/>
  <c r="O81" i="8"/>
  <c r="L81" i="8"/>
  <c r="I81" i="8"/>
  <c r="R73" i="8"/>
  <c r="I73" i="8"/>
  <c r="Y73" i="8"/>
  <c r="Z73" i="8" s="1"/>
  <c r="AA73" i="8" s="1"/>
  <c r="AF79" i="3" s="1"/>
  <c r="M73" i="8"/>
  <c r="U73" i="8"/>
  <c r="T73" i="8"/>
  <c r="Q73" i="8"/>
  <c r="N73" i="8"/>
  <c r="J73" i="8"/>
  <c r="R79" i="8"/>
  <c r="R139" i="8" s="1"/>
  <c r="N79" i="8"/>
  <c r="N139" i="8" s="1"/>
  <c r="U79" i="8"/>
  <c r="U139" i="8" s="1"/>
  <c r="Q79" i="8"/>
  <c r="Q139" i="8" s="1"/>
  <c r="J79" i="8"/>
  <c r="J139" i="8" s="1"/>
  <c r="Y71" i="8"/>
  <c r="Z71" i="8" s="1"/>
  <c r="AA71" i="8" s="1"/>
  <c r="AF77" i="3" s="1"/>
  <c r="V71" i="8"/>
  <c r="T71" i="8"/>
  <c r="I71" i="8"/>
  <c r="R71" i="8"/>
  <c r="O71" i="8"/>
  <c r="N71" i="8"/>
  <c r="L71" i="8"/>
  <c r="S71" i="8"/>
  <c r="M75" i="8"/>
  <c r="M115" i="8" s="1"/>
  <c r="Y75" i="8"/>
  <c r="Z75" i="8" s="1"/>
  <c r="Z115" i="8" s="1"/>
  <c r="T80" i="8"/>
  <c r="O75" i="8"/>
  <c r="O115" i="8" s="1"/>
  <c r="Y80" i="8"/>
  <c r="Q75" i="8"/>
  <c r="Q115" i="8" s="1"/>
  <c r="H115" i="8"/>
  <c r="R75" i="8"/>
  <c r="R115" i="8" s="1"/>
  <c r="I75" i="8"/>
  <c r="I115" i="8" s="1"/>
  <c r="T75" i="8"/>
  <c r="T115" i="8" s="1"/>
  <c r="P83" i="8"/>
  <c r="J75" i="8"/>
  <c r="J115" i="8" s="1"/>
  <c r="U75" i="8"/>
  <c r="U115" i="8" s="1"/>
  <c r="T83" i="8"/>
  <c r="L75" i="8"/>
  <c r="L115" i="8" s="1"/>
  <c r="T69" i="8"/>
  <c r="S69" i="8"/>
  <c r="V69" i="8"/>
  <c r="L69" i="8"/>
  <c r="N69" i="8"/>
  <c r="O69" i="8"/>
  <c r="R69" i="8"/>
  <c r="U62" i="8"/>
  <c r="M62" i="8"/>
  <c r="O56" i="8"/>
  <c r="O126" i="8" s="1"/>
  <c r="Y56" i="8"/>
  <c r="Y126" i="8" s="1"/>
  <c r="Y50" i="8"/>
  <c r="Z50" i="8" s="1"/>
  <c r="V49" i="8"/>
  <c r="S57" i="8"/>
  <c r="G126" i="8"/>
  <c r="I49" i="8"/>
  <c r="Q50" i="8"/>
  <c r="J58" i="8"/>
  <c r="J138" i="8" s="1"/>
  <c r="H54" i="8"/>
  <c r="I54" i="8" s="1"/>
  <c r="I114" i="8" s="1"/>
  <c r="Y49" i="8"/>
  <c r="Z49" i="8" s="1"/>
  <c r="AA49" i="8" s="1"/>
  <c r="AF55" i="3" s="1"/>
  <c r="V57" i="8"/>
  <c r="J49" i="8"/>
  <c r="I50" i="8"/>
  <c r="P58" i="8"/>
  <c r="P138" i="8" s="1"/>
  <c r="G118" i="8"/>
  <c r="K49" i="8"/>
  <c r="J50" i="8"/>
  <c r="U58" i="8"/>
  <c r="U138" i="8" s="1"/>
  <c r="Q49" i="8"/>
  <c r="O50" i="8"/>
  <c r="V58" i="8"/>
  <c r="V138" i="8" s="1"/>
  <c r="J48" i="8"/>
  <c r="V42" i="8"/>
  <c r="N42" i="8"/>
  <c r="S42" i="8"/>
  <c r="I42" i="8"/>
  <c r="M42" i="8"/>
  <c r="S41" i="8"/>
  <c r="P41" i="8"/>
  <c r="O41" i="8"/>
  <c r="L39" i="8"/>
  <c r="L113" i="8" s="1"/>
  <c r="P39" i="8"/>
  <c r="P113" i="8" s="1"/>
  <c r="Q39" i="8"/>
  <c r="Q113" i="8" s="1"/>
  <c r="W39" i="8"/>
  <c r="W113" i="8" s="1"/>
  <c r="I39" i="8"/>
  <c r="I113" i="8" s="1"/>
  <c r="Y39" i="8"/>
  <c r="Y113" i="8" s="1"/>
  <c r="I37" i="8"/>
  <c r="I125" i="8" s="1"/>
  <c r="Q37" i="8"/>
  <c r="Q125" i="8" s="1"/>
  <c r="M17" i="8"/>
  <c r="U17" i="8"/>
  <c r="Q17" i="8"/>
  <c r="N17" i="8"/>
  <c r="J17" i="8"/>
  <c r="I17" i="8"/>
  <c r="V17" i="8"/>
  <c r="Y17" i="8"/>
  <c r="R17" i="8"/>
  <c r="Q9" i="8"/>
  <c r="I9" i="8"/>
  <c r="U9" i="8"/>
  <c r="R9" i="8"/>
  <c r="N9" i="8"/>
  <c r="M9" i="8"/>
  <c r="J9" i="8"/>
  <c r="V9" i="8"/>
  <c r="Y9" i="8"/>
  <c r="Z9" i="8" s="1"/>
  <c r="AA9" i="8" s="1"/>
  <c r="AF15" i="3" s="1"/>
  <c r="O24" i="8"/>
  <c r="W24" i="8"/>
  <c r="R24" i="8"/>
  <c r="S24" i="8"/>
  <c r="K24" i="8"/>
  <c r="R16" i="8"/>
  <c r="O16" i="8"/>
  <c r="W16" i="8"/>
  <c r="S16" i="8"/>
  <c r="K16" i="8"/>
  <c r="O8" i="8"/>
  <c r="K8" i="8"/>
  <c r="S8" i="8"/>
  <c r="T8" i="8"/>
  <c r="W8" i="8"/>
  <c r="U26" i="8"/>
  <c r="K10" i="8"/>
  <c r="U13" i="8"/>
  <c r="R28" i="8"/>
  <c r="H25" i="8"/>
  <c r="K25" i="8" s="1"/>
  <c r="K124" i="8" s="1"/>
  <c r="O10" i="8"/>
  <c r="V13" i="8"/>
  <c r="V18" i="8"/>
  <c r="Y21" i="8"/>
  <c r="Z21" i="8" s="1"/>
  <c r="AA21" i="8" s="1"/>
  <c r="AF27" i="3" s="1"/>
  <c r="T28" i="8"/>
  <c r="S10" i="8"/>
  <c r="K18" i="8"/>
  <c r="R21" i="8"/>
  <c r="Y13" i="8"/>
  <c r="U21" i="8"/>
  <c r="N7" i="8"/>
  <c r="M7" i="8"/>
  <c r="J7" i="8"/>
  <c r="I7" i="8"/>
  <c r="V7" i="8"/>
  <c r="T7" i="8"/>
  <c r="Q7" i="8"/>
  <c r="U7" i="8"/>
  <c r="R7" i="8"/>
  <c r="I13" i="8"/>
  <c r="I21" i="8"/>
  <c r="V21" i="8"/>
  <c r="J13" i="8"/>
  <c r="J21" i="8"/>
  <c r="W22" i="8"/>
  <c r="M13" i="8"/>
  <c r="L21" i="8"/>
  <c r="N13" i="8"/>
  <c r="M21" i="8"/>
  <c r="Q13" i="8"/>
  <c r="N21" i="8"/>
  <c r="Q42" i="8"/>
  <c r="O38" i="8"/>
  <c r="O137" i="8" s="1"/>
  <c r="N38" i="8"/>
  <c r="N137" i="8" s="1"/>
  <c r="Y42" i="8"/>
  <c r="Z42" i="8" s="1"/>
  <c r="AA42" i="8" s="1"/>
  <c r="AO42" i="8" s="1"/>
  <c r="AT48" i="3" s="1"/>
  <c r="R42" i="8"/>
  <c r="Q38" i="8"/>
  <c r="Q137" i="8" s="1"/>
  <c r="J42" i="8"/>
  <c r="T42" i="8"/>
  <c r="K42" i="8"/>
  <c r="U42" i="8"/>
  <c r="L42" i="8"/>
  <c r="K50" i="8"/>
  <c r="K51" i="8"/>
  <c r="Y57" i="8"/>
  <c r="Z57" i="8" s="1"/>
  <c r="AA57" i="8" s="1"/>
  <c r="AF63" i="3" s="1"/>
  <c r="M58" i="8"/>
  <c r="M138" i="8" s="1"/>
  <c r="N59" i="8"/>
  <c r="R61" i="8"/>
  <c r="N50" i="8"/>
  <c r="K57" i="8"/>
  <c r="N58" i="8"/>
  <c r="N138" i="8" s="1"/>
  <c r="P59" i="8"/>
  <c r="U61" i="8"/>
  <c r="J61" i="8"/>
  <c r="J69" i="8"/>
  <c r="U69" i="8"/>
  <c r="M69" i="8"/>
  <c r="Q71" i="8"/>
  <c r="L73" i="8"/>
  <c r="V73" i="8"/>
  <c r="I79" i="8"/>
  <c r="I139" i="8" s="1"/>
  <c r="T79" i="8"/>
  <c r="T139" i="8" s="1"/>
  <c r="N81" i="8"/>
  <c r="S84" i="8"/>
  <c r="Y76" i="8"/>
  <c r="Z76" i="8" s="1"/>
  <c r="AA76" i="8" s="1"/>
  <c r="AF82" i="3" s="1"/>
  <c r="L79" i="8"/>
  <c r="L139" i="8" s="1"/>
  <c r="V79" i="8"/>
  <c r="V139" i="8" s="1"/>
  <c r="Q81" i="8"/>
  <c r="U84" i="8"/>
  <c r="J71" i="8"/>
  <c r="U71" i="8"/>
  <c r="O73" i="8"/>
  <c r="M79" i="8"/>
  <c r="M139" i="8" s="1"/>
  <c r="Y79" i="8"/>
  <c r="Z79" i="8" s="1"/>
  <c r="Z139" i="8" s="1"/>
  <c r="S81" i="8"/>
  <c r="R81" i="8"/>
  <c r="Y84" i="8"/>
  <c r="Z84" i="8" s="1"/>
  <c r="AA84" i="8" s="1"/>
  <c r="AF90" i="3" s="1"/>
  <c r="S76" i="8"/>
  <c r="M71" i="8"/>
  <c r="S73" i="8"/>
  <c r="N76" i="8"/>
  <c r="O79" i="8"/>
  <c r="O139" i="8" s="1"/>
  <c r="J81" i="8"/>
  <c r="U81" i="8"/>
  <c r="O76" i="8"/>
  <c r="H139" i="8"/>
  <c r="M81" i="8"/>
  <c r="K116" i="8"/>
  <c r="L116" i="8"/>
  <c r="I77" i="8"/>
  <c r="I127" i="8" s="1"/>
  <c r="T77" i="8"/>
  <c r="T127" i="8" s="1"/>
  <c r="L72" i="8"/>
  <c r="V72" i="8"/>
  <c r="I74" i="8"/>
  <c r="T74" i="8"/>
  <c r="Q76" i="8"/>
  <c r="J77" i="8"/>
  <c r="J127" i="8" s="1"/>
  <c r="U77" i="8"/>
  <c r="U127" i="8" s="1"/>
  <c r="L80" i="8"/>
  <c r="V80" i="8"/>
  <c r="I82" i="8"/>
  <c r="T82" i="8"/>
  <c r="I84" i="8"/>
  <c r="V77" i="8"/>
  <c r="V127" i="8" s="1"/>
  <c r="N72" i="8"/>
  <c r="L74" i="8"/>
  <c r="V74" i="8"/>
  <c r="I76" i="8"/>
  <c r="T76" i="8"/>
  <c r="M77" i="8"/>
  <c r="M127" i="8" s="1"/>
  <c r="Y77" i="8"/>
  <c r="Z77" i="8" s="1"/>
  <c r="Z127" i="8" s="1"/>
  <c r="N80" i="8"/>
  <c r="L82" i="8"/>
  <c r="V82" i="8"/>
  <c r="M84" i="8"/>
  <c r="U76" i="8"/>
  <c r="O84" i="8"/>
  <c r="L77" i="8"/>
  <c r="L127" i="8" s="1"/>
  <c r="Y74" i="8"/>
  <c r="Z74" i="8" s="1"/>
  <c r="AA74" i="8" s="1"/>
  <c r="AF80" i="3" s="1"/>
  <c r="J76" i="8"/>
  <c r="Y82" i="8"/>
  <c r="Z82" i="8" s="1"/>
  <c r="AA82" i="8" s="1"/>
  <c r="AF88" i="3" s="1"/>
  <c r="Q72" i="8"/>
  <c r="N74" i="8"/>
  <c r="L76" i="8"/>
  <c r="V76" i="8"/>
  <c r="O77" i="8"/>
  <c r="O127" i="8" s="1"/>
  <c r="Q80" i="8"/>
  <c r="N82" i="8"/>
  <c r="Q84" i="8"/>
  <c r="M74" i="8"/>
  <c r="N77" i="8"/>
  <c r="N127" i="8" s="1"/>
  <c r="M82" i="8"/>
  <c r="S72" i="8"/>
  <c r="M76" i="8"/>
  <c r="S80" i="8"/>
  <c r="K55" i="8"/>
  <c r="M56" i="8"/>
  <c r="M126" i="8" s="1"/>
  <c r="N63" i="8"/>
  <c r="M55" i="8"/>
  <c r="N56" i="8"/>
  <c r="N126" i="8" s="1"/>
  <c r="P63" i="8"/>
  <c r="K56" i="8"/>
  <c r="K126" i="8" s="1"/>
  <c r="N55" i="8"/>
  <c r="U63" i="8"/>
  <c r="O55" i="8"/>
  <c r="S55" i="8"/>
  <c r="N48" i="8"/>
  <c r="S48" i="8"/>
  <c r="V48" i="8"/>
  <c r="Q48" i="8"/>
  <c r="Z48" i="8"/>
  <c r="AA48" i="8" s="1"/>
  <c r="AF54" i="3" s="1"/>
  <c r="I48" i="8"/>
  <c r="W38" i="8"/>
  <c r="W137" i="8" s="1"/>
  <c r="I38" i="8"/>
  <c r="I137" i="8" s="1"/>
  <c r="O12" i="8"/>
  <c r="W14" i="8"/>
  <c r="O20" i="8"/>
  <c r="S22" i="8"/>
  <c r="L28" i="8"/>
  <c r="U30" i="8"/>
  <c r="V30" i="8"/>
  <c r="Y14" i="8"/>
  <c r="Z14" i="8" s="1"/>
  <c r="AA14" i="8" s="1"/>
  <c r="AF20" i="3" s="1"/>
  <c r="K14" i="8"/>
  <c r="V22" i="8"/>
  <c r="Y28" i="8"/>
  <c r="Z28" i="8" s="1"/>
  <c r="T30" i="8"/>
  <c r="O14" i="8"/>
  <c r="K22" i="8"/>
  <c r="I28" i="8"/>
  <c r="M30" i="8"/>
  <c r="T12" i="8"/>
  <c r="R20" i="8"/>
  <c r="Z17" i="8"/>
  <c r="AA17" i="8" s="1"/>
  <c r="AF23" i="3" s="1"/>
  <c r="Z13" i="8"/>
  <c r="AA13" i="8" s="1"/>
  <c r="AF19" i="3" s="1"/>
  <c r="L16" i="8"/>
  <c r="P18" i="8"/>
  <c r="T20" i="8"/>
  <c r="O7" i="8"/>
  <c r="W7" i="8"/>
  <c r="M8" i="8"/>
  <c r="U8" i="8"/>
  <c r="K9" i="8"/>
  <c r="S9" i="8"/>
  <c r="I10" i="8"/>
  <c r="Q10" i="8"/>
  <c r="O11" i="8"/>
  <c r="W11" i="8"/>
  <c r="M12" i="8"/>
  <c r="U12" i="8"/>
  <c r="K13" i="8"/>
  <c r="S13" i="8"/>
  <c r="I14" i="8"/>
  <c r="Q14" i="8"/>
  <c r="O15" i="8"/>
  <c r="O112" i="8" s="1"/>
  <c r="W15" i="8"/>
  <c r="W112" i="8" s="1"/>
  <c r="M16" i="8"/>
  <c r="U16" i="8"/>
  <c r="K17" i="8"/>
  <c r="S17" i="8"/>
  <c r="I18" i="8"/>
  <c r="Q18" i="8"/>
  <c r="O19" i="8"/>
  <c r="W19" i="8"/>
  <c r="M20" i="8"/>
  <c r="U20" i="8"/>
  <c r="K21" i="8"/>
  <c r="S21" i="8"/>
  <c r="I22" i="8"/>
  <c r="Q22" i="8"/>
  <c r="O23" i="8"/>
  <c r="O136" i="8" s="1"/>
  <c r="W23" i="8"/>
  <c r="W136" i="8" s="1"/>
  <c r="M24" i="8"/>
  <c r="U24" i="8"/>
  <c r="L8" i="8"/>
  <c r="Y10" i="8"/>
  <c r="Z10" i="8" s="1"/>
  <c r="L12" i="8"/>
  <c r="P14" i="8"/>
  <c r="T16" i="8"/>
  <c r="Y18" i="8"/>
  <c r="Z18" i="8" s="1"/>
  <c r="L20" i="8"/>
  <c r="P22" i="8"/>
  <c r="Y22" i="8"/>
  <c r="Z22" i="8" s="1"/>
  <c r="L24" i="8"/>
  <c r="T24" i="8"/>
  <c r="V29" i="8"/>
  <c r="N29" i="8"/>
  <c r="U29" i="8"/>
  <c r="M29" i="8"/>
  <c r="T29" i="8"/>
  <c r="L29" i="8"/>
  <c r="S29" i="8"/>
  <c r="K29" i="8"/>
  <c r="R29" i="8"/>
  <c r="J29" i="8"/>
  <c r="Q29" i="8"/>
  <c r="I29" i="8"/>
  <c r="W29" i="8"/>
  <c r="O29" i="8"/>
  <c r="P7" i="8"/>
  <c r="Y7" i="8"/>
  <c r="N8" i="8"/>
  <c r="V8" i="8"/>
  <c r="L9" i="8"/>
  <c r="T9" i="8"/>
  <c r="J10" i="8"/>
  <c r="R10" i="8"/>
  <c r="P11" i="8"/>
  <c r="Y11" i="8"/>
  <c r="N12" i="8"/>
  <c r="V12" i="8"/>
  <c r="L13" i="8"/>
  <c r="T13" i="8"/>
  <c r="J14" i="8"/>
  <c r="R14" i="8"/>
  <c r="P15" i="8"/>
  <c r="P112" i="8" s="1"/>
  <c r="Y15" i="8"/>
  <c r="N16" i="8"/>
  <c r="V16" i="8"/>
  <c r="L17" i="8"/>
  <c r="T17" i="8"/>
  <c r="J18" i="8"/>
  <c r="R18" i="8"/>
  <c r="P19" i="8"/>
  <c r="Y19" i="8"/>
  <c r="N20" i="8"/>
  <c r="V20" i="8"/>
  <c r="T21" i="8"/>
  <c r="J22" i="8"/>
  <c r="R22" i="8"/>
  <c r="P23" i="8"/>
  <c r="P136" i="8" s="1"/>
  <c r="Y23" i="8"/>
  <c r="N24" i="8"/>
  <c r="V24" i="8"/>
  <c r="Y29" i="8"/>
  <c r="Z29" i="8" s="1"/>
  <c r="P8" i="8"/>
  <c r="T10" i="8"/>
  <c r="P12" i="8"/>
  <c r="Y8" i="8"/>
  <c r="Z8" i="8" s="1"/>
  <c r="Y12" i="8"/>
  <c r="Z12" i="8" s="1"/>
  <c r="L14" i="8"/>
  <c r="P16" i="8"/>
  <c r="L18" i="8"/>
  <c r="P20" i="8"/>
  <c r="L22" i="8"/>
  <c r="K7" i="8"/>
  <c r="S7" i="8"/>
  <c r="I8" i="8"/>
  <c r="Q8" i="8"/>
  <c r="O9" i="8"/>
  <c r="W9" i="8"/>
  <c r="M10" i="8"/>
  <c r="U10" i="8"/>
  <c r="K11" i="8"/>
  <c r="S11" i="8"/>
  <c r="I12" i="8"/>
  <c r="Q12" i="8"/>
  <c r="O13" i="8"/>
  <c r="W13" i="8"/>
  <c r="M14" i="8"/>
  <c r="U14" i="8"/>
  <c r="K15" i="8"/>
  <c r="K112" i="8" s="1"/>
  <c r="S15" i="8"/>
  <c r="S112" i="8" s="1"/>
  <c r="I16" i="8"/>
  <c r="Q16" i="8"/>
  <c r="O17" i="8"/>
  <c r="W17" i="8"/>
  <c r="M18" i="8"/>
  <c r="U18" i="8"/>
  <c r="K19" i="8"/>
  <c r="S19" i="8"/>
  <c r="I20" i="8"/>
  <c r="Q20" i="8"/>
  <c r="O21" i="8"/>
  <c r="W21" i="8"/>
  <c r="M22" i="8"/>
  <c r="U22" i="8"/>
  <c r="K23" i="8"/>
  <c r="K136" i="8" s="1"/>
  <c r="S23" i="8"/>
  <c r="S136" i="8" s="1"/>
  <c r="I24" i="8"/>
  <c r="Q24" i="8"/>
  <c r="L10" i="8"/>
  <c r="T14" i="8"/>
  <c r="Y16" i="8"/>
  <c r="Z16" i="8" s="1"/>
  <c r="T18" i="8"/>
  <c r="Y20" i="8"/>
  <c r="Z20" i="8" s="1"/>
  <c r="T22" i="8"/>
  <c r="P24" i="8"/>
  <c r="Y24" i="8"/>
  <c r="Z24" i="8" s="1"/>
  <c r="L7" i="8"/>
  <c r="J8" i="8"/>
  <c r="R8" i="8"/>
  <c r="P9" i="8"/>
  <c r="N10" i="8"/>
  <c r="V10" i="8"/>
  <c r="L11" i="8"/>
  <c r="J12" i="8"/>
  <c r="R12" i="8"/>
  <c r="P13" i="8"/>
  <c r="N14" i="8"/>
  <c r="V14" i="8"/>
  <c r="L15" i="8"/>
  <c r="L112" i="8" s="1"/>
  <c r="T15" i="8"/>
  <c r="T112" i="8" s="1"/>
  <c r="J16" i="8"/>
  <c r="P17" i="8"/>
  <c r="N18" i="8"/>
  <c r="L19" i="8"/>
  <c r="J20" i="8"/>
  <c r="P21" i="8"/>
  <c r="N22" i="8"/>
  <c r="L23" i="8"/>
  <c r="L136" i="8" s="1"/>
  <c r="T23" i="8"/>
  <c r="T136" i="8" s="1"/>
  <c r="J24" i="8"/>
  <c r="P25" i="8"/>
  <c r="P124" i="8" s="1"/>
  <c r="P37" i="8"/>
  <c r="P125" i="8" s="1"/>
  <c r="Y37" i="8"/>
  <c r="AA52" i="8"/>
  <c r="AF58" i="3" s="1"/>
  <c r="T40" i="8"/>
  <c r="L40" i="8"/>
  <c r="S40" i="8"/>
  <c r="K40" i="8"/>
  <c r="R40" i="8"/>
  <c r="T53" i="8"/>
  <c r="L53" i="8"/>
  <c r="Q53" i="8"/>
  <c r="I53" i="8"/>
  <c r="R53" i="8"/>
  <c r="P53" i="8"/>
  <c r="V53" i="8"/>
  <c r="O26" i="8"/>
  <c r="W26" i="8"/>
  <c r="M27" i="8"/>
  <c r="U27" i="8"/>
  <c r="K28" i="8"/>
  <c r="S28" i="8"/>
  <c r="O30" i="8"/>
  <c r="W30" i="8"/>
  <c r="U31" i="8"/>
  <c r="J37" i="8"/>
  <c r="J125" i="8" s="1"/>
  <c r="R37" i="8"/>
  <c r="R125" i="8" s="1"/>
  <c r="H137" i="8"/>
  <c r="Y38" i="8"/>
  <c r="Z38" i="8" s="1"/>
  <c r="Z137" i="8" s="1"/>
  <c r="P38" i="8"/>
  <c r="P137" i="8" s="1"/>
  <c r="I40" i="8"/>
  <c r="U40" i="8"/>
  <c r="J53" i="8"/>
  <c r="Y53" i="8"/>
  <c r="Z53" i="8" s="1"/>
  <c r="P26" i="8"/>
  <c r="Y26" i="8"/>
  <c r="Z26" i="8" s="1"/>
  <c r="P30" i="8"/>
  <c r="Y30" i="8"/>
  <c r="Z30" i="8" s="1"/>
  <c r="K37" i="8"/>
  <c r="K125" i="8" s="1"/>
  <c r="S37" i="8"/>
  <c r="S125" i="8" s="1"/>
  <c r="J40" i="8"/>
  <c r="V40" i="8"/>
  <c r="R41" i="8"/>
  <c r="J41" i="8"/>
  <c r="Q41" i="8"/>
  <c r="I41" i="8"/>
  <c r="T41" i="8"/>
  <c r="K53" i="8"/>
  <c r="I26" i="8"/>
  <c r="Q26" i="8"/>
  <c r="O27" i="8"/>
  <c r="W27" i="8"/>
  <c r="M28" i="8"/>
  <c r="U28" i="8"/>
  <c r="I30" i="8"/>
  <c r="Q30" i="8"/>
  <c r="O31" i="8"/>
  <c r="W31" i="8"/>
  <c r="L37" i="8"/>
  <c r="L125" i="8" s="1"/>
  <c r="T37" i="8"/>
  <c r="T125" i="8" s="1"/>
  <c r="J38" i="8"/>
  <c r="J137" i="8" s="1"/>
  <c r="R38" i="8"/>
  <c r="R137" i="8" s="1"/>
  <c r="O39" i="8"/>
  <c r="O113" i="8" s="1"/>
  <c r="Z39" i="8"/>
  <c r="Z113" i="8" s="1"/>
  <c r="M40" i="8"/>
  <c r="W40" i="8"/>
  <c r="K41" i="8"/>
  <c r="U41" i="8"/>
  <c r="O48" i="8"/>
  <c r="O52" i="8"/>
  <c r="M53" i="8"/>
  <c r="S56" i="8"/>
  <c r="S126" i="8" s="1"/>
  <c r="J26" i="8"/>
  <c r="R26" i="8"/>
  <c r="P27" i="8"/>
  <c r="Y27" i="8"/>
  <c r="Z27" i="8" s="1"/>
  <c r="N28" i="8"/>
  <c r="V28" i="8"/>
  <c r="J30" i="8"/>
  <c r="R30" i="8"/>
  <c r="P31" i="8"/>
  <c r="Y31" i="8"/>
  <c r="M37" i="8"/>
  <c r="M125" i="8" s="1"/>
  <c r="U37" i="8"/>
  <c r="U125" i="8" s="1"/>
  <c r="K38" i="8"/>
  <c r="K137" i="8" s="1"/>
  <c r="S38" i="8"/>
  <c r="S137" i="8" s="1"/>
  <c r="N40" i="8"/>
  <c r="Y40" i="8"/>
  <c r="L41" i="8"/>
  <c r="V41" i="8"/>
  <c r="P48" i="8"/>
  <c r="P49" i="8"/>
  <c r="P50" i="8"/>
  <c r="T51" i="8"/>
  <c r="L51" i="8"/>
  <c r="Q51" i="8"/>
  <c r="I51" i="8"/>
  <c r="R51" i="8"/>
  <c r="P51" i="8"/>
  <c r="V51" i="8"/>
  <c r="S52" i="8"/>
  <c r="N53" i="8"/>
  <c r="T55" i="8"/>
  <c r="L55" i="8"/>
  <c r="Q55" i="8"/>
  <c r="I55" i="8"/>
  <c r="R55" i="8"/>
  <c r="P55" i="8"/>
  <c r="V55" i="8"/>
  <c r="V56" i="8"/>
  <c r="V126" i="8" s="1"/>
  <c r="K26" i="8"/>
  <c r="S26" i="8"/>
  <c r="I27" i="8"/>
  <c r="Q27" i="8"/>
  <c r="O28" i="8"/>
  <c r="W28" i="8"/>
  <c r="K30" i="8"/>
  <c r="S30" i="8"/>
  <c r="I31" i="8"/>
  <c r="Q31" i="8"/>
  <c r="Z31" i="8"/>
  <c r="N37" i="8"/>
  <c r="N125" i="8" s="1"/>
  <c r="V37" i="8"/>
  <c r="V125" i="8" s="1"/>
  <c r="L38" i="8"/>
  <c r="L137" i="8" s="1"/>
  <c r="T38" i="8"/>
  <c r="T137" i="8" s="1"/>
  <c r="O40" i="8"/>
  <c r="Z40" i="8"/>
  <c r="M41" i="8"/>
  <c r="W41" i="8"/>
  <c r="J51" i="8"/>
  <c r="Y51" i="8"/>
  <c r="Z51" i="8" s="1"/>
  <c r="O53" i="8"/>
  <c r="J55" i="8"/>
  <c r="Y55" i="8"/>
  <c r="T57" i="8"/>
  <c r="L57" i="8"/>
  <c r="Q57" i="8"/>
  <c r="I57" i="8"/>
  <c r="U57" i="8"/>
  <c r="J57" i="8"/>
  <c r="R57" i="8"/>
  <c r="P57" i="8"/>
  <c r="T63" i="8"/>
  <c r="L63" i="8"/>
  <c r="S63" i="8"/>
  <c r="K63" i="8"/>
  <c r="R63" i="8"/>
  <c r="J63" i="8"/>
  <c r="Q63" i="8"/>
  <c r="I63" i="8"/>
  <c r="Y63" i="8"/>
  <c r="Z63" i="8" s="1"/>
  <c r="O63" i="8"/>
  <c r="M63" i="8"/>
  <c r="L26" i="8"/>
  <c r="J27" i="8"/>
  <c r="P28" i="8"/>
  <c r="L30" i="8"/>
  <c r="J31" i="8"/>
  <c r="O37" i="8"/>
  <c r="O125" i="8" s="1"/>
  <c r="W37" i="8"/>
  <c r="W125" i="8" s="1"/>
  <c r="M38" i="8"/>
  <c r="M137" i="8" s="1"/>
  <c r="U38" i="8"/>
  <c r="U137" i="8" s="1"/>
  <c r="H113" i="8"/>
  <c r="V39" i="8"/>
  <c r="V113" i="8" s="1"/>
  <c r="N39" i="8"/>
  <c r="N113" i="8" s="1"/>
  <c r="U39" i="8"/>
  <c r="U113" i="8" s="1"/>
  <c r="M39" i="8"/>
  <c r="M113" i="8" s="1"/>
  <c r="R39" i="8"/>
  <c r="R113" i="8" s="1"/>
  <c r="P40" i="8"/>
  <c r="N41" i="8"/>
  <c r="Y41" i="8"/>
  <c r="Z41" i="8" s="1"/>
  <c r="U48" i="8"/>
  <c r="M48" i="8"/>
  <c r="T48" i="8"/>
  <c r="L48" i="8"/>
  <c r="R48" i="8"/>
  <c r="U49" i="8"/>
  <c r="M49" i="8"/>
  <c r="T49" i="8"/>
  <c r="L49" i="8"/>
  <c r="R49" i="8"/>
  <c r="U50" i="8"/>
  <c r="M50" i="8"/>
  <c r="T50" i="8"/>
  <c r="L50" i="8"/>
  <c r="R50" i="8"/>
  <c r="T52" i="8"/>
  <c r="L52" i="8"/>
  <c r="Q52" i="8"/>
  <c r="I52" i="8"/>
  <c r="R52" i="8"/>
  <c r="P52" i="8"/>
  <c r="V52" i="8"/>
  <c r="S53" i="8"/>
  <c r="H126" i="8"/>
  <c r="T56" i="8"/>
  <c r="T126" i="8" s="1"/>
  <c r="L56" i="8"/>
  <c r="L126" i="8" s="1"/>
  <c r="Q56" i="8"/>
  <c r="Q126" i="8" s="1"/>
  <c r="I56" i="8"/>
  <c r="I126" i="8" s="1"/>
  <c r="U56" i="8"/>
  <c r="U126" i="8" s="1"/>
  <c r="J56" i="8"/>
  <c r="J126" i="8" s="1"/>
  <c r="R56" i="8"/>
  <c r="R126" i="8" s="1"/>
  <c r="P56" i="8"/>
  <c r="P126" i="8" s="1"/>
  <c r="T62" i="8"/>
  <c r="L62" i="8"/>
  <c r="S62" i="8"/>
  <c r="K62" i="8"/>
  <c r="R62" i="8"/>
  <c r="J62" i="8"/>
  <c r="Q62" i="8"/>
  <c r="I62" i="8"/>
  <c r="Y62" i="8"/>
  <c r="O62" i="8"/>
  <c r="V62" i="8"/>
  <c r="P62" i="8"/>
  <c r="N62" i="8"/>
  <c r="O42" i="8"/>
  <c r="W42" i="8"/>
  <c r="H138" i="8"/>
  <c r="T58" i="8"/>
  <c r="T138" i="8" s="1"/>
  <c r="L58" i="8"/>
  <c r="L138" i="8" s="1"/>
  <c r="S58" i="8"/>
  <c r="S138" i="8" s="1"/>
  <c r="K58" i="8"/>
  <c r="K138" i="8" s="1"/>
  <c r="Q58" i="8"/>
  <c r="Q138" i="8" s="1"/>
  <c r="I58" i="8"/>
  <c r="I138" i="8" s="1"/>
  <c r="Y58" i="8"/>
  <c r="Z58" i="8" s="1"/>
  <c r="Z138" i="8" s="1"/>
  <c r="O58" i="8"/>
  <c r="O138" i="8" s="1"/>
  <c r="T59" i="8"/>
  <c r="L59" i="8"/>
  <c r="S59" i="8"/>
  <c r="K59" i="8"/>
  <c r="Q59" i="8"/>
  <c r="I59" i="8"/>
  <c r="Y59" i="8"/>
  <c r="O59" i="8"/>
  <c r="T60" i="8"/>
  <c r="L60" i="8"/>
  <c r="S60" i="8"/>
  <c r="K60" i="8"/>
  <c r="Q60" i="8"/>
  <c r="I60" i="8"/>
  <c r="Y60" i="8"/>
  <c r="O60" i="8"/>
  <c r="T61" i="8"/>
  <c r="L61" i="8"/>
  <c r="S61" i="8"/>
  <c r="K61" i="8"/>
  <c r="Q61" i="8"/>
  <c r="I61" i="8"/>
  <c r="Y61" i="8"/>
  <c r="Z61" i="8" s="1"/>
  <c r="O61" i="8"/>
  <c r="S83" i="8"/>
  <c r="R83" i="8"/>
  <c r="J83" i="8"/>
  <c r="V83" i="8"/>
  <c r="N83" i="8"/>
  <c r="M83" i="8"/>
  <c r="L83" i="8"/>
  <c r="Y83" i="8"/>
  <c r="Z83" i="8" s="1"/>
  <c r="K83" i="8"/>
  <c r="U83" i="8"/>
  <c r="I83" i="8"/>
  <c r="Q83" i="8"/>
  <c r="P42" i="8"/>
  <c r="Y139" i="8"/>
  <c r="H128" i="8"/>
  <c r="H140" i="8"/>
  <c r="Y90" i="8"/>
  <c r="Z90" i="8" s="1"/>
  <c r="Y91" i="8"/>
  <c r="Z91" i="8" s="1"/>
  <c r="Y92" i="8"/>
  <c r="P69" i="8"/>
  <c r="P70" i="8"/>
  <c r="Z70" i="8"/>
  <c r="AA70" i="8" s="1"/>
  <c r="AF76" i="3" s="1"/>
  <c r="P71" i="8"/>
  <c r="P72" i="8"/>
  <c r="Z72" i="8"/>
  <c r="AA72" i="8" s="1"/>
  <c r="AF78" i="3" s="1"/>
  <c r="P73" i="8"/>
  <c r="P74" i="8"/>
  <c r="P75" i="8"/>
  <c r="P115" i="8" s="1"/>
  <c r="P76" i="8"/>
  <c r="P77" i="8"/>
  <c r="P127" i="8" s="1"/>
  <c r="P78" i="8"/>
  <c r="Z78" i="8"/>
  <c r="AA78" i="8" s="1"/>
  <c r="AF84" i="3" s="1"/>
  <c r="P79" i="8"/>
  <c r="P139" i="8" s="1"/>
  <c r="P80" i="8"/>
  <c r="Z80" i="8"/>
  <c r="AA80" i="8" s="1"/>
  <c r="AF86" i="3" s="1"/>
  <c r="P81" i="8"/>
  <c r="P82" i="8"/>
  <c r="K69" i="8"/>
  <c r="K70" i="8"/>
  <c r="K71" i="8"/>
  <c r="K72" i="8"/>
  <c r="K73" i="8"/>
  <c r="K74" i="8"/>
  <c r="K75" i="8"/>
  <c r="K115" i="8" s="1"/>
  <c r="S75" i="8"/>
  <c r="S115" i="8" s="1"/>
  <c r="K76" i="8"/>
  <c r="K77" i="8"/>
  <c r="K127" i="8" s="1"/>
  <c r="S77" i="8"/>
  <c r="S127" i="8" s="1"/>
  <c r="K78" i="8"/>
  <c r="K79" i="8"/>
  <c r="K139" i="8" s="1"/>
  <c r="S79" i="8"/>
  <c r="S139" i="8" s="1"/>
  <c r="K80" i="8"/>
  <c r="K81" i="8"/>
  <c r="K82" i="8"/>
  <c r="N84" i="8"/>
  <c r="V84" i="8"/>
  <c r="P84" i="8"/>
  <c r="Y93" i="8"/>
  <c r="Z93" i="8" s="1"/>
  <c r="Y94" i="8"/>
  <c r="Z94" i="8" s="1"/>
  <c r="Y95" i="8"/>
  <c r="Y96" i="8"/>
  <c r="Z96" i="8" s="1"/>
  <c r="Y97" i="8"/>
  <c r="Z97" i="8" s="1"/>
  <c r="Y98" i="8"/>
  <c r="Z98" i="8" s="1"/>
  <c r="J84" i="8"/>
  <c r="R84" i="8"/>
  <c r="I116" i="8"/>
  <c r="Z99" i="8"/>
  <c r="AA99" i="8" s="1"/>
  <c r="AF105" i="3" s="1"/>
  <c r="Z100" i="8"/>
  <c r="AA100" i="8" s="1"/>
  <c r="AF106" i="3" s="1"/>
  <c r="Z101" i="8"/>
  <c r="AA101" i="8" s="1"/>
  <c r="AF107" i="3" s="1"/>
  <c r="H116" i="8"/>
  <c r="K84" i="8"/>
  <c r="G141" i="4"/>
  <c r="D140" i="4"/>
  <c r="D139" i="4"/>
  <c r="G137" i="4"/>
  <c r="G136" i="4"/>
  <c r="D136" i="4"/>
  <c r="G129" i="4"/>
  <c r="D128" i="4"/>
  <c r="D127" i="4"/>
  <c r="D126" i="4"/>
  <c r="D114" i="4"/>
  <c r="G125" i="4"/>
  <c r="G124" i="4"/>
  <c r="BA75" i="8" l="1"/>
  <c r="BA115" i="8" s="1"/>
  <c r="O121" i="3" s="1"/>
  <c r="AX75" i="8"/>
  <c r="L81" i="3" s="1"/>
  <c r="AU75" i="8"/>
  <c r="AU115" i="8" s="1"/>
  <c r="I121" i="3" s="1"/>
  <c r="AY75" i="8"/>
  <c r="AY115" i="8" s="1"/>
  <c r="M121" i="3" s="1"/>
  <c r="BD139" i="4"/>
  <c r="R147" i="9" s="1"/>
  <c r="R85" i="9"/>
  <c r="BG139" i="4"/>
  <c r="U147" i="9" s="1"/>
  <c r="U85" i="9"/>
  <c r="AU112" i="4"/>
  <c r="I118" i="9" s="1"/>
  <c r="I21" i="9"/>
  <c r="AU136" i="4"/>
  <c r="I144" i="9" s="1"/>
  <c r="I29" i="9"/>
  <c r="AZ116" i="4"/>
  <c r="N122" i="9" s="1"/>
  <c r="N101" i="9"/>
  <c r="BD116" i="4"/>
  <c r="R122" i="9" s="1"/>
  <c r="R101" i="9"/>
  <c r="BF126" i="4"/>
  <c r="T133" i="9" s="1"/>
  <c r="T62" i="9"/>
  <c r="AV126" i="4"/>
  <c r="J133" i="9" s="1"/>
  <c r="J62" i="9"/>
  <c r="BC124" i="4"/>
  <c r="Q131" i="9" s="1"/>
  <c r="Q31" i="9"/>
  <c r="AZ124" i="4"/>
  <c r="N131" i="9" s="1"/>
  <c r="N31" i="9"/>
  <c r="BD138" i="4"/>
  <c r="R146" i="9" s="1"/>
  <c r="R64" i="9"/>
  <c r="BB138" i="4"/>
  <c r="P146" i="9" s="1"/>
  <c r="P64" i="9"/>
  <c r="BH139" i="4"/>
  <c r="V147" i="9" s="1"/>
  <c r="V85" i="9"/>
  <c r="AX139" i="4"/>
  <c r="L147" i="9" s="1"/>
  <c r="L85" i="9"/>
  <c r="AZ139" i="4"/>
  <c r="N147" i="9" s="1"/>
  <c r="N85" i="9"/>
  <c r="BA112" i="4"/>
  <c r="O118" i="9" s="1"/>
  <c r="O21" i="9"/>
  <c r="BC112" i="4"/>
  <c r="Q118" i="9" s="1"/>
  <c r="Q21" i="9"/>
  <c r="BG136" i="4"/>
  <c r="U144" i="9" s="1"/>
  <c r="U29" i="9"/>
  <c r="BC136" i="4"/>
  <c r="Q144" i="9" s="1"/>
  <c r="Q29" i="9"/>
  <c r="BH116" i="4"/>
  <c r="V122" i="9" s="1"/>
  <c r="V101" i="9"/>
  <c r="AW116" i="4"/>
  <c r="K122" i="9" s="1"/>
  <c r="K101" i="9"/>
  <c r="BH126" i="4"/>
  <c r="V133" i="9" s="1"/>
  <c r="V62" i="9"/>
  <c r="BD126" i="4"/>
  <c r="R133" i="9" s="1"/>
  <c r="R62" i="9"/>
  <c r="BH124" i="4"/>
  <c r="V131" i="9" s="1"/>
  <c r="V31" i="9"/>
  <c r="AW138" i="4"/>
  <c r="K146" i="9" s="1"/>
  <c r="K64" i="9"/>
  <c r="AU138" i="4"/>
  <c r="I146" i="9" s="1"/>
  <c r="I64" i="9"/>
  <c r="BG112" i="4"/>
  <c r="U118" i="9" s="1"/>
  <c r="U21" i="9"/>
  <c r="AV112" i="4"/>
  <c r="J118" i="9" s="1"/>
  <c r="J21" i="9"/>
  <c r="BI136" i="4"/>
  <c r="AV136" i="4"/>
  <c r="J144" i="9" s="1"/>
  <c r="J29" i="9"/>
  <c r="AW126" i="4"/>
  <c r="K133" i="9" s="1"/>
  <c r="K62" i="9"/>
  <c r="AV124" i="4"/>
  <c r="J131" i="9" s="1"/>
  <c r="J31" i="9"/>
  <c r="BA124" i="4"/>
  <c r="O131" i="9" s="1"/>
  <c r="O31" i="9"/>
  <c r="BE138" i="4"/>
  <c r="S146" i="9" s="1"/>
  <c r="S64" i="9"/>
  <c r="BC138" i="4"/>
  <c r="Q146" i="9" s="1"/>
  <c r="Q64" i="9"/>
  <c r="AY126" i="4"/>
  <c r="M133" i="9" s="1"/>
  <c r="M62" i="9"/>
  <c r="BF139" i="4"/>
  <c r="T147" i="9" s="1"/>
  <c r="T85" i="9"/>
  <c r="BA139" i="4"/>
  <c r="O147" i="9" s="1"/>
  <c r="O85" i="9"/>
  <c r="BI112" i="4"/>
  <c r="BD112" i="4"/>
  <c r="R118" i="9" s="1"/>
  <c r="R21" i="9"/>
  <c r="AY136" i="4"/>
  <c r="M144" i="9" s="1"/>
  <c r="M29" i="9"/>
  <c r="BD136" i="4"/>
  <c r="R144" i="9" s="1"/>
  <c r="R29" i="9"/>
  <c r="BB116" i="4"/>
  <c r="P122" i="9" s="1"/>
  <c r="P101" i="9"/>
  <c r="AX116" i="4"/>
  <c r="L122" i="9" s="1"/>
  <c r="L101" i="9"/>
  <c r="BG126" i="4"/>
  <c r="U133" i="9" s="1"/>
  <c r="U62" i="9"/>
  <c r="BE126" i="4"/>
  <c r="S133" i="9" s="1"/>
  <c r="S62" i="9"/>
  <c r="BD124" i="4"/>
  <c r="R131" i="9" s="1"/>
  <c r="R31" i="9"/>
  <c r="BI124" i="4"/>
  <c r="AY138" i="4"/>
  <c r="M146" i="9" s="1"/>
  <c r="M64" i="9"/>
  <c r="AV139" i="4"/>
  <c r="J147" i="9" s="1"/>
  <c r="J85" i="9"/>
  <c r="BB139" i="4"/>
  <c r="P147" i="9" s="1"/>
  <c r="P85" i="9"/>
  <c r="AY112" i="4"/>
  <c r="M118" i="9" s="1"/>
  <c r="M21" i="9"/>
  <c r="AW112" i="4"/>
  <c r="K118" i="9" s="1"/>
  <c r="K21" i="9"/>
  <c r="BA136" i="4"/>
  <c r="O144" i="9" s="1"/>
  <c r="O29" i="9"/>
  <c r="AW136" i="4"/>
  <c r="K144" i="9" s="1"/>
  <c r="K29" i="9"/>
  <c r="AU116" i="4"/>
  <c r="I122" i="9" s="1"/>
  <c r="I101" i="9"/>
  <c r="BF116" i="4"/>
  <c r="T122" i="9" s="1"/>
  <c r="T101" i="9"/>
  <c r="BA126" i="4"/>
  <c r="O133" i="9" s="1"/>
  <c r="O62" i="9"/>
  <c r="AX124" i="4"/>
  <c r="L131" i="9" s="1"/>
  <c r="L31" i="9"/>
  <c r="BB124" i="4"/>
  <c r="P131" i="9" s="1"/>
  <c r="P31" i="9"/>
  <c r="BG138" i="4"/>
  <c r="U146" i="9" s="1"/>
  <c r="U64" i="9"/>
  <c r="BE116" i="4"/>
  <c r="S122" i="9" s="1"/>
  <c r="S101" i="9"/>
  <c r="AW139" i="4"/>
  <c r="K147" i="9" s="1"/>
  <c r="K85" i="9"/>
  <c r="AU139" i="4"/>
  <c r="I147" i="9" s="1"/>
  <c r="I85" i="9"/>
  <c r="AZ112" i="4"/>
  <c r="N118" i="9" s="1"/>
  <c r="N21" i="9"/>
  <c r="BE112" i="4"/>
  <c r="S118" i="9" s="1"/>
  <c r="S21" i="9"/>
  <c r="AZ136" i="4"/>
  <c r="N144" i="9" s="1"/>
  <c r="N29" i="9"/>
  <c r="BE136" i="4"/>
  <c r="S144" i="9" s="1"/>
  <c r="S29" i="9"/>
  <c r="BC116" i="4"/>
  <c r="Q122" i="9" s="1"/>
  <c r="Q101" i="9"/>
  <c r="AY116" i="4"/>
  <c r="M122" i="9" s="1"/>
  <c r="M101" i="9"/>
  <c r="BB126" i="4"/>
  <c r="P133" i="9" s="1"/>
  <c r="P62" i="9"/>
  <c r="AU124" i="4"/>
  <c r="I131" i="9" s="1"/>
  <c r="I31" i="9"/>
  <c r="BF124" i="4"/>
  <c r="T131" i="9" s="1"/>
  <c r="T31" i="9"/>
  <c r="BF138" i="4"/>
  <c r="T146" i="9" s="1"/>
  <c r="T64" i="9"/>
  <c r="AZ138" i="4"/>
  <c r="N146" i="9" s="1"/>
  <c r="N64" i="9"/>
  <c r="BA116" i="4"/>
  <c r="O122" i="9" s="1"/>
  <c r="O101" i="9"/>
  <c r="BE139" i="4"/>
  <c r="S147" i="9" s="1"/>
  <c r="S85" i="9"/>
  <c r="BC139" i="4"/>
  <c r="Q147" i="9" s="1"/>
  <c r="Q85" i="9"/>
  <c r="BH112" i="4"/>
  <c r="V118" i="9" s="1"/>
  <c r="V21" i="9"/>
  <c r="AX112" i="4"/>
  <c r="L118" i="9" s="1"/>
  <c r="L21" i="9"/>
  <c r="BH136" i="4"/>
  <c r="V144" i="9" s="1"/>
  <c r="V29" i="9"/>
  <c r="AX136" i="4"/>
  <c r="L144" i="9" s="1"/>
  <c r="L29" i="9"/>
  <c r="BG116" i="4"/>
  <c r="U122" i="9" s="1"/>
  <c r="U101" i="9"/>
  <c r="AX126" i="4"/>
  <c r="L133" i="9" s="1"/>
  <c r="L62" i="9"/>
  <c r="AU126" i="4"/>
  <c r="I133" i="9" s="1"/>
  <c r="I62" i="9"/>
  <c r="AW124" i="4"/>
  <c r="K131" i="9" s="1"/>
  <c r="K31" i="9"/>
  <c r="AY124" i="4"/>
  <c r="M131" i="9" s="1"/>
  <c r="M31" i="9"/>
  <c r="AV138" i="4"/>
  <c r="J146" i="9" s="1"/>
  <c r="J64" i="9"/>
  <c r="BH138" i="4"/>
  <c r="V146" i="9" s="1"/>
  <c r="V64" i="9"/>
  <c r="AY139" i="4"/>
  <c r="M147" i="9" s="1"/>
  <c r="M85" i="9"/>
  <c r="BB112" i="4"/>
  <c r="P118" i="9" s="1"/>
  <c r="P21" i="9"/>
  <c r="BF112" i="4"/>
  <c r="T118" i="9" s="1"/>
  <c r="T21" i="9"/>
  <c r="BB136" i="4"/>
  <c r="P144" i="9" s="1"/>
  <c r="P29" i="9"/>
  <c r="BF136" i="4"/>
  <c r="T144" i="9" s="1"/>
  <c r="T29" i="9"/>
  <c r="AV116" i="4"/>
  <c r="J122" i="9" s="1"/>
  <c r="J101" i="9"/>
  <c r="AZ126" i="4"/>
  <c r="N133" i="9" s="1"/>
  <c r="N62" i="9"/>
  <c r="BC126" i="4"/>
  <c r="Q133" i="9" s="1"/>
  <c r="Q62" i="9"/>
  <c r="BE124" i="4"/>
  <c r="S131" i="9" s="1"/>
  <c r="S31" i="9"/>
  <c r="BG124" i="4"/>
  <c r="U131" i="9" s="1"/>
  <c r="U31" i="9"/>
  <c r="AX138" i="4"/>
  <c r="L146" i="9" s="1"/>
  <c r="L64" i="9"/>
  <c r="BA138" i="4"/>
  <c r="O146" i="9" s="1"/>
  <c r="O64" i="9"/>
  <c r="AM42" i="8"/>
  <c r="AR48" i="3" s="1"/>
  <c r="BC75" i="8"/>
  <c r="Q81" i="3" s="1"/>
  <c r="BE75" i="8"/>
  <c r="BE115" i="8" s="1"/>
  <c r="S121" i="3" s="1"/>
  <c r="BG75" i="8"/>
  <c r="U81" i="3" s="1"/>
  <c r="AG42" i="8"/>
  <c r="AL48" i="3" s="1"/>
  <c r="AF48" i="3"/>
  <c r="AX115" i="8"/>
  <c r="L121" i="3" s="1"/>
  <c r="M81" i="3"/>
  <c r="BF75" i="8"/>
  <c r="H81" i="3"/>
  <c r="AZ115" i="8"/>
  <c r="N121" i="3" s="1"/>
  <c r="N81" i="3"/>
  <c r="BH115" i="8"/>
  <c r="V121" i="3" s="1"/>
  <c r="V81" i="3"/>
  <c r="AV140" i="4"/>
  <c r="J148" i="9" s="1"/>
  <c r="AV128" i="4"/>
  <c r="J135" i="9" s="1"/>
  <c r="BB141" i="4"/>
  <c r="P149" i="9" s="1"/>
  <c r="BB117" i="4"/>
  <c r="P123" i="9" s="1"/>
  <c r="BB129" i="4"/>
  <c r="P136" i="9" s="1"/>
  <c r="AX129" i="4"/>
  <c r="L136" i="9" s="1"/>
  <c r="AX141" i="4"/>
  <c r="L149" i="9" s="1"/>
  <c r="AX117" i="4"/>
  <c r="L123" i="9" s="1"/>
  <c r="AY128" i="4"/>
  <c r="M135" i="9" s="1"/>
  <c r="AY140" i="4"/>
  <c r="M148" i="9" s="1"/>
  <c r="BC140" i="4"/>
  <c r="Q148" i="9" s="1"/>
  <c r="BC128" i="4"/>
  <c r="Q135" i="9" s="1"/>
  <c r="AU117" i="4"/>
  <c r="I123" i="9" s="1"/>
  <c r="AU129" i="4"/>
  <c r="I136" i="9" s="1"/>
  <c r="AU141" i="4"/>
  <c r="I149" i="9" s="1"/>
  <c r="BF129" i="4"/>
  <c r="T136" i="9" s="1"/>
  <c r="BF141" i="4"/>
  <c r="T149" i="9" s="1"/>
  <c r="BF117" i="4"/>
  <c r="T123" i="9" s="1"/>
  <c r="BE128" i="4"/>
  <c r="S135" i="9" s="1"/>
  <c r="BE140" i="4"/>
  <c r="S148" i="9" s="1"/>
  <c r="BG128" i="4"/>
  <c r="U135" i="9" s="1"/>
  <c r="BG140" i="4"/>
  <c r="U148" i="9" s="1"/>
  <c r="AT115" i="4"/>
  <c r="BG75" i="4"/>
  <c r="AY75" i="4"/>
  <c r="BF75" i="4"/>
  <c r="AX75" i="4"/>
  <c r="BE75" i="4"/>
  <c r="AW75" i="4"/>
  <c r="BD75" i="4"/>
  <c r="AV75" i="4"/>
  <c r="BC75" i="4"/>
  <c r="AU75" i="4"/>
  <c r="BA75" i="4"/>
  <c r="BH75" i="4"/>
  <c r="BB75" i="4"/>
  <c r="AZ75" i="4"/>
  <c r="BC117" i="4"/>
  <c r="Q123" i="9" s="1"/>
  <c r="BC129" i="4"/>
  <c r="Q136" i="9" s="1"/>
  <c r="BC141" i="4"/>
  <c r="Q149" i="9" s="1"/>
  <c r="AT127" i="4"/>
  <c r="H134" i="9" s="1"/>
  <c r="BE77" i="4"/>
  <c r="AW77" i="4"/>
  <c r="BD77" i="4"/>
  <c r="AV77" i="4"/>
  <c r="BC77" i="4"/>
  <c r="AU77" i="4"/>
  <c r="BB77" i="4"/>
  <c r="BA77" i="4"/>
  <c r="BG77" i="4"/>
  <c r="AY77" i="4"/>
  <c r="BF77" i="4"/>
  <c r="AZ77" i="4"/>
  <c r="AX77" i="4"/>
  <c r="BH77" i="4"/>
  <c r="AV117" i="4"/>
  <c r="J123" i="9" s="1"/>
  <c r="AV129" i="4"/>
  <c r="J136" i="9" s="1"/>
  <c r="AV141" i="4"/>
  <c r="J149" i="9" s="1"/>
  <c r="BG129" i="4"/>
  <c r="U136" i="9" s="1"/>
  <c r="BG141" i="4"/>
  <c r="U149" i="9" s="1"/>
  <c r="BG117" i="4"/>
  <c r="U123" i="9" s="1"/>
  <c r="AW128" i="4"/>
  <c r="K135" i="9" s="1"/>
  <c r="AW140" i="4"/>
  <c r="K148" i="9" s="1"/>
  <c r="BA128" i="4"/>
  <c r="O135" i="9" s="1"/>
  <c r="BA140" i="4"/>
  <c r="O148" i="9" s="1"/>
  <c r="AT114" i="4"/>
  <c r="H120" i="9" s="1"/>
  <c r="BG54" i="4"/>
  <c r="AY54" i="4"/>
  <c r="BF54" i="4"/>
  <c r="AX54" i="4"/>
  <c r="BE54" i="4"/>
  <c r="AW54" i="4"/>
  <c r="BD54" i="4"/>
  <c r="AV54" i="4"/>
  <c r="BC54" i="4"/>
  <c r="AU54" i="4"/>
  <c r="BA54" i="4"/>
  <c r="BH54" i="4"/>
  <c r="AZ54" i="4"/>
  <c r="BB54" i="4"/>
  <c r="AZ128" i="4"/>
  <c r="N135" i="9" s="1"/>
  <c r="AZ140" i="4"/>
  <c r="N148" i="9" s="1"/>
  <c r="BD117" i="4"/>
  <c r="R123" i="9" s="1"/>
  <c r="BD129" i="4"/>
  <c r="BD141" i="4"/>
  <c r="R149" i="9" s="1"/>
  <c r="AZ141" i="4"/>
  <c r="N149" i="9" s="1"/>
  <c r="AZ117" i="4"/>
  <c r="N123" i="9" s="1"/>
  <c r="AZ129" i="4"/>
  <c r="N136" i="9" s="1"/>
  <c r="BD140" i="4"/>
  <c r="R148" i="9" s="1"/>
  <c r="BD128" i="4"/>
  <c r="R135" i="9" s="1"/>
  <c r="BB140" i="4"/>
  <c r="P148" i="9" s="1"/>
  <c r="BB128" i="4"/>
  <c r="P135" i="9" s="1"/>
  <c r="AT113" i="4"/>
  <c r="H119" i="9" s="1"/>
  <c r="BE39" i="4"/>
  <c r="AW39" i="4"/>
  <c r="BD39" i="4"/>
  <c r="AV39" i="4"/>
  <c r="BC39" i="4"/>
  <c r="AU39" i="4"/>
  <c r="BB39" i="4"/>
  <c r="BI39" i="4"/>
  <c r="BA39" i="4"/>
  <c r="BG39" i="4"/>
  <c r="AY39" i="4"/>
  <c r="BH39" i="4"/>
  <c r="BF39" i="4"/>
  <c r="AZ39" i="4"/>
  <c r="AX39" i="4"/>
  <c r="AY129" i="4"/>
  <c r="M136" i="9" s="1"/>
  <c r="AY141" i="4"/>
  <c r="M149" i="9" s="1"/>
  <c r="AY117" i="4"/>
  <c r="M123" i="9" s="1"/>
  <c r="BH128" i="4"/>
  <c r="V135" i="9" s="1"/>
  <c r="BH140" i="4"/>
  <c r="V148" i="9" s="1"/>
  <c r="AT137" i="4"/>
  <c r="BG38" i="4"/>
  <c r="AY38" i="4"/>
  <c r="BF38" i="4"/>
  <c r="AX38" i="4"/>
  <c r="BE38" i="4"/>
  <c r="AW38" i="4"/>
  <c r="BD38" i="4"/>
  <c r="AV38" i="4"/>
  <c r="BC38" i="4"/>
  <c r="AU38" i="4"/>
  <c r="BI38" i="4"/>
  <c r="BA38" i="4"/>
  <c r="BB38" i="4"/>
  <c r="BH38" i="4"/>
  <c r="AZ38" i="4"/>
  <c r="BA141" i="4"/>
  <c r="O149" i="9" s="1"/>
  <c r="BA117" i="4"/>
  <c r="BA129" i="4"/>
  <c r="O136" i="9" s="1"/>
  <c r="AW129" i="4"/>
  <c r="K136" i="9" s="1"/>
  <c r="AW141" i="4"/>
  <c r="K149" i="9" s="1"/>
  <c r="AW117" i="4"/>
  <c r="K123" i="9" s="1"/>
  <c r="BH141" i="4"/>
  <c r="V149" i="9" s="1"/>
  <c r="BH117" i="4"/>
  <c r="V123" i="9" s="1"/>
  <c r="BH129" i="4"/>
  <c r="V136" i="9" s="1"/>
  <c r="AX128" i="4"/>
  <c r="L135" i="9" s="1"/>
  <c r="AX140" i="4"/>
  <c r="L148" i="9" s="1"/>
  <c r="BI141" i="4"/>
  <c r="BI117" i="4"/>
  <c r="BI129" i="4"/>
  <c r="BE129" i="4"/>
  <c r="S136" i="9" s="1"/>
  <c r="BE141" i="4"/>
  <c r="S149" i="9" s="1"/>
  <c r="BE117" i="4"/>
  <c r="S123" i="9" s="1"/>
  <c r="BF128" i="4"/>
  <c r="T135" i="9" s="1"/>
  <c r="BF140" i="4"/>
  <c r="T148" i="9" s="1"/>
  <c r="AU140" i="4"/>
  <c r="I148" i="9" s="1"/>
  <c r="AU128" i="4"/>
  <c r="I135" i="9" s="1"/>
  <c r="AV75" i="8"/>
  <c r="AT115" i="8"/>
  <c r="H121" i="3" s="1"/>
  <c r="BD75" i="8"/>
  <c r="BB75" i="8"/>
  <c r="AW75" i="8"/>
  <c r="AT117" i="8"/>
  <c r="H123" i="3" s="1"/>
  <c r="BF107" i="8"/>
  <c r="T113" i="3" s="1"/>
  <c r="AX107" i="8"/>
  <c r="L113" i="3" s="1"/>
  <c r="BE107" i="8"/>
  <c r="S113" i="3" s="1"/>
  <c r="AW107" i="8"/>
  <c r="K113" i="3" s="1"/>
  <c r="BD107" i="8"/>
  <c r="R113" i="3" s="1"/>
  <c r="AV107" i="8"/>
  <c r="J113" i="3" s="1"/>
  <c r="BB107" i="8"/>
  <c r="P113" i="3" s="1"/>
  <c r="BI107" i="8"/>
  <c r="BA107" i="8"/>
  <c r="O113" i="3" s="1"/>
  <c r="AY107" i="8"/>
  <c r="M113" i="3" s="1"/>
  <c r="AU107" i="8"/>
  <c r="I113" i="3" s="1"/>
  <c r="AT141" i="8"/>
  <c r="H149" i="3" s="1"/>
  <c r="BH107" i="8"/>
  <c r="V113" i="3" s="1"/>
  <c r="BC107" i="8"/>
  <c r="Q113" i="3" s="1"/>
  <c r="AT129" i="8"/>
  <c r="H136" i="3" s="1"/>
  <c r="AZ107" i="8"/>
  <c r="N113" i="3" s="1"/>
  <c r="BG107" i="8"/>
  <c r="U113" i="3" s="1"/>
  <c r="BC97" i="8"/>
  <c r="Q103" i="3" s="1"/>
  <c r="AU97" i="8"/>
  <c r="I103" i="3" s="1"/>
  <c r="BB97" i="8"/>
  <c r="P103" i="3" s="1"/>
  <c r="BA97" i="8"/>
  <c r="O103" i="3" s="1"/>
  <c r="BG97" i="8"/>
  <c r="U103" i="3" s="1"/>
  <c r="AY97" i="8"/>
  <c r="M103" i="3" s="1"/>
  <c r="BF97" i="8"/>
  <c r="T103" i="3" s="1"/>
  <c r="AX97" i="8"/>
  <c r="L103" i="3" s="1"/>
  <c r="BH97" i="8"/>
  <c r="V103" i="3" s="1"/>
  <c r="BE97" i="8"/>
  <c r="S103" i="3" s="1"/>
  <c r="BD97" i="8"/>
  <c r="R103" i="3" s="1"/>
  <c r="AW97" i="8"/>
  <c r="K103" i="3" s="1"/>
  <c r="AZ97" i="8"/>
  <c r="N103" i="3" s="1"/>
  <c r="AV97" i="8"/>
  <c r="J103" i="3" s="1"/>
  <c r="BC72" i="8"/>
  <c r="Q78" i="3" s="1"/>
  <c r="AU72" i="8"/>
  <c r="I78" i="3" s="1"/>
  <c r="BB72" i="8"/>
  <c r="P78" i="3" s="1"/>
  <c r="BA72" i="8"/>
  <c r="O78" i="3" s="1"/>
  <c r="BG72" i="8"/>
  <c r="U78" i="3" s="1"/>
  <c r="AY72" i="8"/>
  <c r="M78" i="3" s="1"/>
  <c r="BD72" i="8"/>
  <c r="R78" i="3" s="1"/>
  <c r="AZ72" i="8"/>
  <c r="N78" i="3" s="1"/>
  <c r="AX72" i="8"/>
  <c r="L78" i="3" s="1"/>
  <c r="AV72" i="8"/>
  <c r="J78" i="3" s="1"/>
  <c r="AW72" i="8"/>
  <c r="K78" i="3" s="1"/>
  <c r="BH72" i="8"/>
  <c r="V78" i="3" s="1"/>
  <c r="BF72" i="8"/>
  <c r="T78" i="3" s="1"/>
  <c r="BE72" i="8"/>
  <c r="S78" i="3" s="1"/>
  <c r="BF48" i="8"/>
  <c r="T54" i="3" s="1"/>
  <c r="AX48" i="8"/>
  <c r="L54" i="3" s="1"/>
  <c r="BE48" i="8"/>
  <c r="S54" i="3" s="1"/>
  <c r="AW48" i="8"/>
  <c r="K54" i="3" s="1"/>
  <c r="BD48" i="8"/>
  <c r="R54" i="3" s="1"/>
  <c r="AV48" i="8"/>
  <c r="J54" i="3" s="1"/>
  <c r="BB48" i="8"/>
  <c r="P54" i="3" s="1"/>
  <c r="AY48" i="8"/>
  <c r="M54" i="3" s="1"/>
  <c r="BG48" i="8"/>
  <c r="U54" i="3" s="1"/>
  <c r="AU48" i="8"/>
  <c r="I54" i="3" s="1"/>
  <c r="BC48" i="8"/>
  <c r="Q54" i="3" s="1"/>
  <c r="BH48" i="8"/>
  <c r="V54" i="3" s="1"/>
  <c r="BA48" i="8"/>
  <c r="O54" i="3" s="1"/>
  <c r="AZ48" i="8"/>
  <c r="N54" i="3" s="1"/>
  <c r="BC80" i="8"/>
  <c r="Q86" i="3" s="1"/>
  <c r="AU80" i="8"/>
  <c r="I86" i="3" s="1"/>
  <c r="BB80" i="8"/>
  <c r="P86" i="3" s="1"/>
  <c r="BA80" i="8"/>
  <c r="O86" i="3" s="1"/>
  <c r="BG80" i="8"/>
  <c r="U86" i="3" s="1"/>
  <c r="AY80" i="8"/>
  <c r="M86" i="3" s="1"/>
  <c r="AZ80" i="8"/>
  <c r="N86" i="3" s="1"/>
  <c r="AX80" i="8"/>
  <c r="L86" i="3" s="1"/>
  <c r="AW80" i="8"/>
  <c r="K86" i="3" s="1"/>
  <c r="BH80" i="8"/>
  <c r="V86" i="3" s="1"/>
  <c r="BF80" i="8"/>
  <c r="T86" i="3" s="1"/>
  <c r="BE80" i="8"/>
  <c r="S86" i="3" s="1"/>
  <c r="BD80" i="8"/>
  <c r="R86" i="3" s="1"/>
  <c r="AV80" i="8"/>
  <c r="J86" i="3" s="1"/>
  <c r="BF26" i="8"/>
  <c r="T32" i="3" s="1"/>
  <c r="BE26" i="8"/>
  <c r="S32" i="3" s="1"/>
  <c r="AW26" i="8"/>
  <c r="K32" i="3" s="1"/>
  <c r="BD26" i="8"/>
  <c r="R32" i="3" s="1"/>
  <c r="AV26" i="8"/>
  <c r="J32" i="3" s="1"/>
  <c r="BB26" i="8"/>
  <c r="P32" i="3" s="1"/>
  <c r="BH26" i="8"/>
  <c r="V32" i="3" s="1"/>
  <c r="AY26" i="8"/>
  <c r="M32" i="3" s="1"/>
  <c r="BG26" i="8"/>
  <c r="U32" i="3" s="1"/>
  <c r="AZ26" i="8"/>
  <c r="N32" i="3" s="1"/>
  <c r="BC26" i="8"/>
  <c r="Q32" i="3" s="1"/>
  <c r="BA26" i="8"/>
  <c r="O32" i="3" s="1"/>
  <c r="AX26" i="8"/>
  <c r="L32" i="3" s="1"/>
  <c r="AU26" i="8"/>
  <c r="I32" i="3" s="1"/>
  <c r="BE14" i="8"/>
  <c r="S20" i="3" s="1"/>
  <c r="AW14" i="8"/>
  <c r="K20" i="3" s="1"/>
  <c r="BB14" i="8"/>
  <c r="P20" i="3" s="1"/>
  <c r="BH14" i="8"/>
  <c r="V20" i="3" s="1"/>
  <c r="AX14" i="8"/>
  <c r="L20" i="3" s="1"/>
  <c r="BC14" i="8"/>
  <c r="Q20" i="3" s="1"/>
  <c r="BG14" i="8"/>
  <c r="U20" i="3" s="1"/>
  <c r="AV14" i="8"/>
  <c r="J20" i="3" s="1"/>
  <c r="BF14" i="8"/>
  <c r="T20" i="3" s="1"/>
  <c r="AU14" i="8"/>
  <c r="I20" i="3" s="1"/>
  <c r="BA14" i="8"/>
  <c r="O20" i="3" s="1"/>
  <c r="BD14" i="8"/>
  <c r="R20" i="3" s="1"/>
  <c r="AZ14" i="8"/>
  <c r="N20" i="3" s="1"/>
  <c r="AY14" i="8"/>
  <c r="M20" i="3" s="1"/>
  <c r="AS116" i="8"/>
  <c r="AT95" i="8"/>
  <c r="H101" i="3" s="1"/>
  <c r="AT139" i="8"/>
  <c r="H147" i="3" s="1"/>
  <c r="BD79" i="8"/>
  <c r="AV79" i="8"/>
  <c r="BC79" i="8"/>
  <c r="AU79" i="8"/>
  <c r="BB79" i="8"/>
  <c r="BH79" i="8"/>
  <c r="AZ79" i="8"/>
  <c r="BA79" i="8"/>
  <c r="AY79" i="8"/>
  <c r="AX79" i="8"/>
  <c r="AW79" i="8"/>
  <c r="BG79" i="8"/>
  <c r="BF79" i="8"/>
  <c r="BE79" i="8"/>
  <c r="BF30" i="8"/>
  <c r="T36" i="3" s="1"/>
  <c r="AX30" i="8"/>
  <c r="L36" i="3" s="1"/>
  <c r="BE30" i="8"/>
  <c r="S36" i="3" s="1"/>
  <c r="AW30" i="8"/>
  <c r="K36" i="3" s="1"/>
  <c r="BD30" i="8"/>
  <c r="R36" i="3" s="1"/>
  <c r="AV30" i="8"/>
  <c r="J36" i="3" s="1"/>
  <c r="BB30" i="8"/>
  <c r="P36" i="3" s="1"/>
  <c r="AZ30" i="8"/>
  <c r="N36" i="3" s="1"/>
  <c r="BH30" i="8"/>
  <c r="V36" i="3" s="1"/>
  <c r="BA30" i="8"/>
  <c r="O36" i="3" s="1"/>
  <c r="BG30" i="8"/>
  <c r="U36" i="3" s="1"/>
  <c r="BC30" i="8"/>
  <c r="Q36" i="3" s="1"/>
  <c r="AY30" i="8"/>
  <c r="M36" i="3" s="1"/>
  <c r="AU30" i="8"/>
  <c r="I36" i="3" s="1"/>
  <c r="BG21" i="8"/>
  <c r="U27" i="3" s="1"/>
  <c r="AY21" i="8"/>
  <c r="M27" i="3" s="1"/>
  <c r="BF21" i="8"/>
  <c r="T27" i="3" s="1"/>
  <c r="AX21" i="8"/>
  <c r="L27" i="3" s="1"/>
  <c r="BD21" i="8"/>
  <c r="R27" i="3" s="1"/>
  <c r="AV21" i="8"/>
  <c r="J27" i="3" s="1"/>
  <c r="AW21" i="8"/>
  <c r="K27" i="3" s="1"/>
  <c r="BC21" i="8"/>
  <c r="Q27" i="3" s="1"/>
  <c r="AU21" i="8"/>
  <c r="I27" i="3" s="1"/>
  <c r="BH21" i="8"/>
  <c r="V27" i="3" s="1"/>
  <c r="BB21" i="8"/>
  <c r="P27" i="3" s="1"/>
  <c r="BE21" i="8"/>
  <c r="S27" i="3" s="1"/>
  <c r="BA21" i="8"/>
  <c r="O27" i="3" s="1"/>
  <c r="AZ21" i="8"/>
  <c r="N27" i="3" s="1"/>
  <c r="BE22" i="8"/>
  <c r="S28" i="3" s="1"/>
  <c r="AW22" i="8"/>
  <c r="K28" i="3" s="1"/>
  <c r="BD22" i="8"/>
  <c r="R28" i="3" s="1"/>
  <c r="AV22" i="8"/>
  <c r="J28" i="3" s="1"/>
  <c r="BB22" i="8"/>
  <c r="P28" i="3" s="1"/>
  <c r="BF22" i="8"/>
  <c r="T28" i="3" s="1"/>
  <c r="AX22" i="8"/>
  <c r="L28" i="3" s="1"/>
  <c r="BC22" i="8"/>
  <c r="Q28" i="3" s="1"/>
  <c r="BA22" i="8"/>
  <c r="O28" i="3" s="1"/>
  <c r="AY22" i="8"/>
  <c r="M28" i="3" s="1"/>
  <c r="AZ22" i="8"/>
  <c r="N28" i="3" s="1"/>
  <c r="BH22" i="8"/>
  <c r="V28" i="3" s="1"/>
  <c r="AU22" i="8"/>
  <c r="I28" i="3" s="1"/>
  <c r="BG22" i="8"/>
  <c r="U28" i="3" s="1"/>
  <c r="BE70" i="8"/>
  <c r="S76" i="3" s="1"/>
  <c r="AW70" i="8"/>
  <c r="K76" i="3" s="1"/>
  <c r="BD70" i="8"/>
  <c r="R76" i="3" s="1"/>
  <c r="AV70" i="8"/>
  <c r="J76" i="3" s="1"/>
  <c r="BC70" i="8"/>
  <c r="Q76" i="3" s="1"/>
  <c r="AU70" i="8"/>
  <c r="I76" i="3" s="1"/>
  <c r="BA70" i="8"/>
  <c r="O76" i="3" s="1"/>
  <c r="BG70" i="8"/>
  <c r="U76" i="3" s="1"/>
  <c r="BF70" i="8"/>
  <c r="T76" i="3" s="1"/>
  <c r="BB70" i="8"/>
  <c r="P76" i="3" s="1"/>
  <c r="AY70" i="8"/>
  <c r="M76" i="3" s="1"/>
  <c r="AZ70" i="8"/>
  <c r="N76" i="3" s="1"/>
  <c r="AX70" i="8"/>
  <c r="L76" i="3" s="1"/>
  <c r="BH70" i="8"/>
  <c r="V76" i="3" s="1"/>
  <c r="AT138" i="8"/>
  <c r="H146" i="3" s="1"/>
  <c r="BD58" i="8"/>
  <c r="AV58" i="8"/>
  <c r="BC58" i="8"/>
  <c r="AU58" i="8"/>
  <c r="BB58" i="8"/>
  <c r="BH58" i="8"/>
  <c r="AZ58" i="8"/>
  <c r="BF58" i="8"/>
  <c r="BE58" i="8"/>
  <c r="BA58" i="8"/>
  <c r="AX58" i="8"/>
  <c r="BG58" i="8"/>
  <c r="AY58" i="8"/>
  <c r="AW58" i="8"/>
  <c r="BA12" i="8"/>
  <c r="O18" i="3" s="1"/>
  <c r="BF12" i="8"/>
  <c r="T18" i="3" s="1"/>
  <c r="AX12" i="8"/>
  <c r="L18" i="3" s="1"/>
  <c r="BB12" i="8"/>
  <c r="P18" i="3" s="1"/>
  <c r="AZ12" i="8"/>
  <c r="N18" i="3" s="1"/>
  <c r="BG12" i="8"/>
  <c r="U18" i="3" s="1"/>
  <c r="AY12" i="8"/>
  <c r="M18" i="3" s="1"/>
  <c r="AV12" i="8"/>
  <c r="J18" i="3" s="1"/>
  <c r="AU12" i="8"/>
  <c r="I18" i="3" s="1"/>
  <c r="BH12" i="8"/>
  <c r="V18" i="3" s="1"/>
  <c r="AW12" i="8"/>
  <c r="K18" i="3" s="1"/>
  <c r="BE12" i="8"/>
  <c r="S18" i="3" s="1"/>
  <c r="BD12" i="8"/>
  <c r="R18" i="3" s="1"/>
  <c r="BC12" i="8"/>
  <c r="Q18" i="3" s="1"/>
  <c r="AS141" i="8"/>
  <c r="AS142" i="8" s="1"/>
  <c r="AS117" i="8"/>
  <c r="AS129" i="8"/>
  <c r="BF69" i="8"/>
  <c r="T75" i="3" s="1"/>
  <c r="AX69" i="8"/>
  <c r="L75" i="3" s="1"/>
  <c r="BE69" i="8"/>
  <c r="S75" i="3" s="1"/>
  <c r="AW69" i="8"/>
  <c r="K75" i="3" s="1"/>
  <c r="BD69" i="8"/>
  <c r="R75" i="3" s="1"/>
  <c r="AV69" i="8"/>
  <c r="J75" i="3" s="1"/>
  <c r="BB69" i="8"/>
  <c r="P75" i="3" s="1"/>
  <c r="BH69" i="8"/>
  <c r="V75" i="3" s="1"/>
  <c r="BG69" i="8"/>
  <c r="U75" i="3" s="1"/>
  <c r="BC69" i="8"/>
  <c r="Q75" i="3" s="1"/>
  <c r="AZ69" i="8"/>
  <c r="N75" i="3" s="1"/>
  <c r="AY69" i="8"/>
  <c r="M75" i="3" s="1"/>
  <c r="BA69" i="8"/>
  <c r="O75" i="3" s="1"/>
  <c r="AU69" i="8"/>
  <c r="I75" i="3" s="1"/>
  <c r="AS125" i="8"/>
  <c r="AS130" i="8" s="1"/>
  <c r="AT37" i="8"/>
  <c r="H43" i="3" s="1"/>
  <c r="BB51" i="8"/>
  <c r="P57" i="3" s="1"/>
  <c r="BG51" i="8"/>
  <c r="U57" i="3" s="1"/>
  <c r="AY51" i="8"/>
  <c r="M57" i="3" s="1"/>
  <c r="AZ51" i="8"/>
  <c r="N57" i="3" s="1"/>
  <c r="AX51" i="8"/>
  <c r="L57" i="3" s="1"/>
  <c r="BH51" i="8"/>
  <c r="V57" i="3" s="1"/>
  <c r="AW51" i="8"/>
  <c r="K57" i="3" s="1"/>
  <c r="BE51" i="8"/>
  <c r="S57" i="3" s="1"/>
  <c r="AU51" i="8"/>
  <c r="I57" i="3" s="1"/>
  <c r="AV51" i="8"/>
  <c r="J57" i="3" s="1"/>
  <c r="BF51" i="8"/>
  <c r="T57" i="3" s="1"/>
  <c r="BD51" i="8"/>
  <c r="R57" i="3" s="1"/>
  <c r="BC51" i="8"/>
  <c r="Q57" i="3" s="1"/>
  <c r="BA51" i="8"/>
  <c r="O57" i="3" s="1"/>
  <c r="AT136" i="8"/>
  <c r="H144" i="3" s="1"/>
  <c r="BC23" i="8"/>
  <c r="AU23" i="8"/>
  <c r="BB23" i="8"/>
  <c r="BH23" i="8"/>
  <c r="AZ23" i="8"/>
  <c r="AX23" i="8"/>
  <c r="AW23" i="8"/>
  <c r="BE23" i="8"/>
  <c r="BG23" i="8"/>
  <c r="AV23" i="8"/>
  <c r="BF23" i="8"/>
  <c r="BD23" i="8"/>
  <c r="BA23" i="8"/>
  <c r="AY23" i="8"/>
  <c r="BE78" i="8"/>
  <c r="S84" i="3" s="1"/>
  <c r="AW78" i="8"/>
  <c r="K84" i="3" s="1"/>
  <c r="BD78" i="8"/>
  <c r="R84" i="3" s="1"/>
  <c r="AV78" i="8"/>
  <c r="J84" i="3" s="1"/>
  <c r="BC78" i="8"/>
  <c r="Q84" i="3" s="1"/>
  <c r="AU78" i="8"/>
  <c r="I84" i="3" s="1"/>
  <c r="BA78" i="8"/>
  <c r="O84" i="3" s="1"/>
  <c r="BF78" i="8"/>
  <c r="T84" i="3" s="1"/>
  <c r="BB78" i="8"/>
  <c r="P84" i="3" s="1"/>
  <c r="AZ78" i="8"/>
  <c r="N84" i="3" s="1"/>
  <c r="AX78" i="8"/>
  <c r="L84" i="3" s="1"/>
  <c r="BG78" i="8"/>
  <c r="U84" i="3" s="1"/>
  <c r="AY78" i="8"/>
  <c r="M84" i="3" s="1"/>
  <c r="BH78" i="8"/>
  <c r="V84" i="3" s="1"/>
  <c r="BD9" i="8"/>
  <c r="R15" i="3" s="1"/>
  <c r="AV9" i="8"/>
  <c r="J15" i="3" s="1"/>
  <c r="BH9" i="8"/>
  <c r="V15" i="3" s="1"/>
  <c r="BC9" i="8"/>
  <c r="Q15" i="3" s="1"/>
  <c r="AU9" i="8"/>
  <c r="I15" i="3" s="1"/>
  <c r="AZ9" i="8"/>
  <c r="N15" i="3" s="1"/>
  <c r="BB9" i="8"/>
  <c r="P15" i="3" s="1"/>
  <c r="BA9" i="8"/>
  <c r="O15" i="3" s="1"/>
  <c r="BF9" i="8"/>
  <c r="T15" i="3" s="1"/>
  <c r="AX9" i="8"/>
  <c r="L15" i="3" s="1"/>
  <c r="BE9" i="8"/>
  <c r="S15" i="3" s="1"/>
  <c r="AW9" i="8"/>
  <c r="K15" i="3" s="1"/>
  <c r="BG9" i="8"/>
  <c r="U15" i="3" s="1"/>
  <c r="AY9" i="8"/>
  <c r="M15" i="3" s="1"/>
  <c r="AT113" i="8"/>
  <c r="H119" i="3" s="1"/>
  <c r="BF39" i="8"/>
  <c r="AX39" i="8"/>
  <c r="BE39" i="8"/>
  <c r="AW39" i="8"/>
  <c r="BD39" i="8"/>
  <c r="AV39" i="8"/>
  <c r="BB39" i="8"/>
  <c r="AU39" i="8"/>
  <c r="BA39" i="8"/>
  <c r="BH39" i="8"/>
  <c r="BC39" i="8"/>
  <c r="BG39" i="8"/>
  <c r="AZ39" i="8"/>
  <c r="AY39" i="8"/>
  <c r="AT112" i="8"/>
  <c r="H118" i="3" s="1"/>
  <c r="BC15" i="8"/>
  <c r="AU15" i="8"/>
  <c r="BH15" i="8"/>
  <c r="AZ15" i="8"/>
  <c r="AY15" i="8"/>
  <c r="AX15" i="8"/>
  <c r="BE15" i="8"/>
  <c r="BG15" i="8"/>
  <c r="AW15" i="8"/>
  <c r="BF15" i="8"/>
  <c r="AV15" i="8"/>
  <c r="BD15" i="8"/>
  <c r="BB15" i="8"/>
  <c r="BA15" i="8"/>
  <c r="BC59" i="8"/>
  <c r="Q65" i="3" s="1"/>
  <c r="AU59" i="8"/>
  <c r="I65" i="3" s="1"/>
  <c r="BB59" i="8"/>
  <c r="P65" i="3" s="1"/>
  <c r="BA59" i="8"/>
  <c r="O65" i="3" s="1"/>
  <c r="BG59" i="8"/>
  <c r="U65" i="3" s="1"/>
  <c r="AY59" i="8"/>
  <c r="M65" i="3" s="1"/>
  <c r="BE59" i="8"/>
  <c r="S65" i="3" s="1"/>
  <c r="BD59" i="8"/>
  <c r="R65" i="3" s="1"/>
  <c r="AZ59" i="8"/>
  <c r="N65" i="3" s="1"/>
  <c r="AW59" i="8"/>
  <c r="K65" i="3" s="1"/>
  <c r="BF59" i="8"/>
  <c r="T65" i="3" s="1"/>
  <c r="AX59" i="8"/>
  <c r="L65" i="3" s="1"/>
  <c r="BH59" i="8"/>
  <c r="V65" i="3" s="1"/>
  <c r="AV59" i="8"/>
  <c r="J65" i="3" s="1"/>
  <c r="BG101" i="8"/>
  <c r="U107" i="3" s="1"/>
  <c r="AY101" i="8"/>
  <c r="M107" i="3" s="1"/>
  <c r="BF101" i="8"/>
  <c r="T107" i="3" s="1"/>
  <c r="AX101" i="8"/>
  <c r="L107" i="3" s="1"/>
  <c r="BE101" i="8"/>
  <c r="S107" i="3" s="1"/>
  <c r="AW101" i="8"/>
  <c r="K107" i="3" s="1"/>
  <c r="BC101" i="8"/>
  <c r="Q107" i="3" s="1"/>
  <c r="AU101" i="8"/>
  <c r="I107" i="3" s="1"/>
  <c r="BB101" i="8"/>
  <c r="P107" i="3" s="1"/>
  <c r="BD101" i="8"/>
  <c r="R107" i="3" s="1"/>
  <c r="BA101" i="8"/>
  <c r="O107" i="3" s="1"/>
  <c r="AZ101" i="8"/>
  <c r="N107" i="3" s="1"/>
  <c r="BH101" i="8"/>
  <c r="V107" i="3" s="1"/>
  <c r="AV101" i="8"/>
  <c r="J107" i="3" s="1"/>
  <c r="BE18" i="8"/>
  <c r="S24" i="3" s="1"/>
  <c r="AW18" i="8"/>
  <c r="K24" i="3" s="1"/>
  <c r="BD18" i="8"/>
  <c r="R24" i="3" s="1"/>
  <c r="AV18" i="8"/>
  <c r="J24" i="3" s="1"/>
  <c r="BB18" i="8"/>
  <c r="P24" i="3" s="1"/>
  <c r="BC18" i="8"/>
  <c r="Q24" i="3" s="1"/>
  <c r="BA18" i="8"/>
  <c r="O24" i="3" s="1"/>
  <c r="AX18" i="8"/>
  <c r="L24" i="3" s="1"/>
  <c r="AZ18" i="8"/>
  <c r="N24" i="3" s="1"/>
  <c r="BH18" i="8"/>
  <c r="V24" i="3" s="1"/>
  <c r="AY18" i="8"/>
  <c r="M24" i="3" s="1"/>
  <c r="AU18" i="8"/>
  <c r="I24" i="3" s="1"/>
  <c r="BG18" i="8"/>
  <c r="U24" i="3" s="1"/>
  <c r="BF18" i="8"/>
  <c r="T24" i="3" s="1"/>
  <c r="AT140" i="8"/>
  <c r="H148" i="3" s="1"/>
  <c r="BB90" i="8"/>
  <c r="P96" i="3" s="1"/>
  <c r="BH90" i="8"/>
  <c r="V96" i="3" s="1"/>
  <c r="AZ90" i="8"/>
  <c r="N96" i="3" s="1"/>
  <c r="BF90" i="8"/>
  <c r="T96" i="3" s="1"/>
  <c r="AX90" i="8"/>
  <c r="L96" i="3" s="1"/>
  <c r="AT128" i="8"/>
  <c r="H135" i="3" s="1"/>
  <c r="AY90" i="8"/>
  <c r="M96" i="3" s="1"/>
  <c r="AW90" i="8"/>
  <c r="K96" i="3" s="1"/>
  <c r="AV90" i="8"/>
  <c r="J96" i="3" s="1"/>
  <c r="BE90" i="8"/>
  <c r="S96" i="3" s="1"/>
  <c r="BC90" i="8"/>
  <c r="Q96" i="3" s="1"/>
  <c r="BA90" i="8"/>
  <c r="O96" i="3" s="1"/>
  <c r="AU90" i="8"/>
  <c r="I96" i="3" s="1"/>
  <c r="BG90" i="8"/>
  <c r="U96" i="3" s="1"/>
  <c r="BD90" i="8"/>
  <c r="R96" i="3" s="1"/>
  <c r="BF94" i="8"/>
  <c r="T100" i="3" s="1"/>
  <c r="AX94" i="8"/>
  <c r="L100" i="3" s="1"/>
  <c r="BD94" i="8"/>
  <c r="R100" i="3" s="1"/>
  <c r="AV94" i="8"/>
  <c r="J100" i="3" s="1"/>
  <c r="BB94" i="8"/>
  <c r="P100" i="3" s="1"/>
  <c r="BG94" i="8"/>
  <c r="U100" i="3" s="1"/>
  <c r="BE94" i="8"/>
  <c r="S100" i="3" s="1"/>
  <c r="BC94" i="8"/>
  <c r="Q100" i="3" s="1"/>
  <c r="AZ94" i="8"/>
  <c r="N100" i="3" s="1"/>
  <c r="AW94" i="8"/>
  <c r="K100" i="3" s="1"/>
  <c r="AU94" i="8"/>
  <c r="I100" i="3" s="1"/>
  <c r="BA94" i="8"/>
  <c r="O100" i="3" s="1"/>
  <c r="AY94" i="8"/>
  <c r="M100" i="3" s="1"/>
  <c r="BH94" i="8"/>
  <c r="V100" i="3" s="1"/>
  <c r="AT127" i="8"/>
  <c r="H134" i="3" s="1"/>
  <c r="BF77" i="8"/>
  <c r="AX77" i="8"/>
  <c r="BE77" i="8"/>
  <c r="AW77" i="8"/>
  <c r="BD77" i="8"/>
  <c r="AV77" i="8"/>
  <c r="BB77" i="8"/>
  <c r="BG77" i="8"/>
  <c r="BC77" i="8"/>
  <c r="BA77" i="8"/>
  <c r="AY77" i="8"/>
  <c r="BH77" i="8"/>
  <c r="AZ77" i="8"/>
  <c r="AU77" i="8"/>
  <c r="BH38" i="8"/>
  <c r="AZ38" i="8"/>
  <c r="AT137" i="8"/>
  <c r="H145" i="3" s="1"/>
  <c r="BG38" i="8"/>
  <c r="AY38" i="8"/>
  <c r="BF38" i="8"/>
  <c r="AX38" i="8"/>
  <c r="BD38" i="8"/>
  <c r="AV38" i="8"/>
  <c r="AW38" i="8"/>
  <c r="AU38" i="8"/>
  <c r="BE38" i="8"/>
  <c r="BC38" i="8"/>
  <c r="BB38" i="8"/>
  <c r="BA38" i="8"/>
  <c r="AT25" i="8"/>
  <c r="H31" i="3" s="1"/>
  <c r="BA91" i="8"/>
  <c r="O97" i="3" s="1"/>
  <c r="BG91" i="8"/>
  <c r="U97" i="3" s="1"/>
  <c r="AY91" i="8"/>
  <c r="M97" i="3" s="1"/>
  <c r="BE91" i="8"/>
  <c r="S97" i="3" s="1"/>
  <c r="AW91" i="8"/>
  <c r="K97" i="3" s="1"/>
  <c r="BH91" i="8"/>
  <c r="V97" i="3" s="1"/>
  <c r="AU91" i="8"/>
  <c r="I97" i="3" s="1"/>
  <c r="BF91" i="8"/>
  <c r="T97" i="3" s="1"/>
  <c r="BD91" i="8"/>
  <c r="R97" i="3" s="1"/>
  <c r="BB91" i="8"/>
  <c r="P97" i="3" s="1"/>
  <c r="BC91" i="8"/>
  <c r="Q97" i="3" s="1"/>
  <c r="AZ91" i="8"/>
  <c r="N97" i="3" s="1"/>
  <c r="AV91" i="8"/>
  <c r="J97" i="3" s="1"/>
  <c r="AX91" i="8"/>
  <c r="L97" i="3" s="1"/>
  <c r="AT126" i="8"/>
  <c r="H133" i="3" s="1"/>
  <c r="BF56" i="8"/>
  <c r="AX56" i="8"/>
  <c r="BE56" i="8"/>
  <c r="AW56" i="8"/>
  <c r="BD56" i="8"/>
  <c r="AV56" i="8"/>
  <c r="BB56" i="8"/>
  <c r="BH56" i="8"/>
  <c r="BG56" i="8"/>
  <c r="BA56" i="8"/>
  <c r="AY56" i="8"/>
  <c r="AU56" i="8"/>
  <c r="BC56" i="8"/>
  <c r="AZ56" i="8"/>
  <c r="BG54" i="8"/>
  <c r="AY54" i="8"/>
  <c r="BD54" i="8"/>
  <c r="AV54" i="8"/>
  <c r="BA54" i="8"/>
  <c r="AZ54" i="8"/>
  <c r="AX54" i="8"/>
  <c r="BF54" i="8"/>
  <c r="AU54" i="8"/>
  <c r="BB54" i="8"/>
  <c r="AW54" i="8"/>
  <c r="BH54" i="8"/>
  <c r="AT114" i="8"/>
  <c r="H120" i="3" s="1"/>
  <c r="BE54" i="8"/>
  <c r="BC54" i="8"/>
  <c r="AL96" i="4"/>
  <c r="AQ102" i="9" s="1"/>
  <c r="AD96" i="4"/>
  <c r="AI102" i="9" s="1"/>
  <c r="AE96" i="4"/>
  <c r="AJ102" i="9" s="1"/>
  <c r="AK96" i="4"/>
  <c r="AP102" i="9" s="1"/>
  <c r="AC96" i="4"/>
  <c r="AH102" i="9" s="1"/>
  <c r="AJ96" i="4"/>
  <c r="AO102" i="9" s="1"/>
  <c r="AB96" i="4"/>
  <c r="AG102" i="9" s="1"/>
  <c r="AI96" i="4"/>
  <c r="AN102" i="9" s="1"/>
  <c r="AH96" i="4"/>
  <c r="AM102" i="9" s="1"/>
  <c r="AM96" i="4"/>
  <c r="AR102" i="9" s="1"/>
  <c r="AO96" i="4"/>
  <c r="AT102" i="9" s="1"/>
  <c r="AG96" i="4"/>
  <c r="AL102" i="9" s="1"/>
  <c r="AN96" i="4"/>
  <c r="AS102" i="9" s="1"/>
  <c r="AF96" i="4"/>
  <c r="AK102" i="9" s="1"/>
  <c r="AJ90" i="4"/>
  <c r="AO96" i="9" s="1"/>
  <c r="AB90" i="4"/>
  <c r="AG96" i="9" s="1"/>
  <c r="AI90" i="4"/>
  <c r="AN96" i="9" s="1"/>
  <c r="AH90" i="4"/>
  <c r="AM96" i="9" s="1"/>
  <c r="AO90" i="4"/>
  <c r="AT96" i="9" s="1"/>
  <c r="AG90" i="4"/>
  <c r="AL96" i="9" s="1"/>
  <c r="AN90" i="4"/>
  <c r="AS96" i="9" s="1"/>
  <c r="AF90" i="4"/>
  <c r="AK96" i="9" s="1"/>
  <c r="AC90" i="4"/>
  <c r="AH96" i="9" s="1"/>
  <c r="AM90" i="4"/>
  <c r="AR96" i="9" s="1"/>
  <c r="AE90" i="4"/>
  <c r="AJ96" i="9" s="1"/>
  <c r="AL90" i="4"/>
  <c r="AQ96" i="9" s="1"/>
  <c r="AD90" i="4"/>
  <c r="AI96" i="9" s="1"/>
  <c r="AK90" i="4"/>
  <c r="AP96" i="9" s="1"/>
  <c r="AJ98" i="4"/>
  <c r="AO104" i="9" s="1"/>
  <c r="AB98" i="4"/>
  <c r="AG104" i="9" s="1"/>
  <c r="AK98" i="4"/>
  <c r="AP104" i="9" s="1"/>
  <c r="AI98" i="4"/>
  <c r="AN104" i="9" s="1"/>
  <c r="AH98" i="4"/>
  <c r="AM104" i="9" s="1"/>
  <c r="AC98" i="4"/>
  <c r="AH104" i="9" s="1"/>
  <c r="AO98" i="4"/>
  <c r="AT104" i="9" s="1"/>
  <c r="AG98" i="4"/>
  <c r="AL104" i="9" s="1"/>
  <c r="AN98" i="4"/>
  <c r="AS104" i="9" s="1"/>
  <c r="AF98" i="4"/>
  <c r="AK104" i="9" s="1"/>
  <c r="AM98" i="4"/>
  <c r="AR104" i="9" s="1"/>
  <c r="AE98" i="4"/>
  <c r="AJ104" i="9" s="1"/>
  <c r="AL98" i="4"/>
  <c r="AQ104" i="9" s="1"/>
  <c r="AD98" i="4"/>
  <c r="AI104" i="9" s="1"/>
  <c r="AN94" i="4"/>
  <c r="AS100" i="9" s="1"/>
  <c r="AF94" i="4"/>
  <c r="AK100" i="9" s="1"/>
  <c r="AG94" i="4"/>
  <c r="AL100" i="9" s="1"/>
  <c r="AM94" i="4"/>
  <c r="AR100" i="9" s="1"/>
  <c r="AE94" i="4"/>
  <c r="AJ100" i="9" s="1"/>
  <c r="AL94" i="4"/>
  <c r="AQ100" i="9" s="1"/>
  <c r="AD94" i="4"/>
  <c r="AI100" i="9" s="1"/>
  <c r="AK94" i="4"/>
  <c r="AP100" i="9" s="1"/>
  <c r="AC94" i="4"/>
  <c r="AH100" i="9" s="1"/>
  <c r="AJ94" i="4"/>
  <c r="AO100" i="9" s="1"/>
  <c r="AB94" i="4"/>
  <c r="AG100" i="9" s="1"/>
  <c r="AO94" i="4"/>
  <c r="AT100" i="9" s="1"/>
  <c r="AI94" i="4"/>
  <c r="AN100" i="9" s="1"/>
  <c r="AH94" i="4"/>
  <c r="AM100" i="9" s="1"/>
  <c r="AJ73" i="4"/>
  <c r="AO79" i="9" s="1"/>
  <c r="AB73" i="4"/>
  <c r="AG79" i="9" s="1"/>
  <c r="AI73" i="4"/>
  <c r="AN79" i="9" s="1"/>
  <c r="AH73" i="4"/>
  <c r="AM79" i="9" s="1"/>
  <c r="AE73" i="4"/>
  <c r="AJ79" i="9" s="1"/>
  <c r="AO73" i="4"/>
  <c r="AT79" i="9" s="1"/>
  <c r="AG73" i="4"/>
  <c r="AL79" i="9" s="1"/>
  <c r="AN73" i="4"/>
  <c r="AS79" i="9" s="1"/>
  <c r="AF73" i="4"/>
  <c r="AK79" i="9" s="1"/>
  <c r="AM73" i="4"/>
  <c r="AR79" i="9" s="1"/>
  <c r="AL73" i="4"/>
  <c r="AQ79" i="9" s="1"/>
  <c r="AD73" i="4"/>
  <c r="AI79" i="9" s="1"/>
  <c r="AK73" i="4"/>
  <c r="AP79" i="9" s="1"/>
  <c r="AC73" i="4"/>
  <c r="AH79" i="9" s="1"/>
  <c r="AN69" i="4"/>
  <c r="AS75" i="9" s="1"/>
  <c r="AF69" i="4"/>
  <c r="AK75" i="9" s="1"/>
  <c r="AM69" i="4"/>
  <c r="AR75" i="9" s="1"/>
  <c r="AE69" i="4"/>
  <c r="AJ75" i="9" s="1"/>
  <c r="AL69" i="4"/>
  <c r="AQ75" i="9" s="1"/>
  <c r="AD69" i="4"/>
  <c r="AI75" i="9" s="1"/>
  <c r="AK69" i="4"/>
  <c r="AP75" i="9" s="1"/>
  <c r="AC69" i="4"/>
  <c r="AH75" i="9" s="1"/>
  <c r="AJ69" i="4"/>
  <c r="AO75" i="9" s="1"/>
  <c r="AB69" i="4"/>
  <c r="AG75" i="9" s="1"/>
  <c r="AI69" i="4"/>
  <c r="AN75" i="9" s="1"/>
  <c r="AH69" i="4"/>
  <c r="AM75" i="9" s="1"/>
  <c r="AO69" i="4"/>
  <c r="AT75" i="9" s="1"/>
  <c r="AG69" i="4"/>
  <c r="AL75" i="9" s="1"/>
  <c r="AL71" i="4"/>
  <c r="AQ77" i="9" s="1"/>
  <c r="AD71" i="4"/>
  <c r="AI77" i="9" s="1"/>
  <c r="AG71" i="4"/>
  <c r="AL77" i="9" s="1"/>
  <c r="AK71" i="4"/>
  <c r="AP77" i="9" s="1"/>
  <c r="AC71" i="4"/>
  <c r="AH77" i="9" s="1"/>
  <c r="AJ71" i="4"/>
  <c r="AO77" i="9" s="1"/>
  <c r="AB71" i="4"/>
  <c r="AG77" i="9" s="1"/>
  <c r="AI71" i="4"/>
  <c r="AN77" i="9" s="1"/>
  <c r="AH71" i="4"/>
  <c r="AM77" i="9" s="1"/>
  <c r="AO71" i="4"/>
  <c r="AT77" i="9" s="1"/>
  <c r="AN71" i="4"/>
  <c r="AS77" i="9" s="1"/>
  <c r="AF71" i="4"/>
  <c r="AK77" i="9" s="1"/>
  <c r="AM71" i="4"/>
  <c r="AR77" i="9" s="1"/>
  <c r="AE71" i="4"/>
  <c r="AJ77" i="9" s="1"/>
  <c r="AL79" i="4"/>
  <c r="AQ85" i="9" s="1"/>
  <c r="AD79" i="4"/>
  <c r="AI85" i="9" s="1"/>
  <c r="AE79" i="4"/>
  <c r="AJ85" i="9" s="1"/>
  <c r="AK79" i="4"/>
  <c r="AP85" i="9" s="1"/>
  <c r="AC79" i="4"/>
  <c r="AH85" i="9" s="1"/>
  <c r="AJ79" i="4"/>
  <c r="AO85" i="9" s="1"/>
  <c r="AB79" i="4"/>
  <c r="AG85" i="9" s="1"/>
  <c r="AI79" i="4"/>
  <c r="AN85" i="9" s="1"/>
  <c r="AH79" i="4"/>
  <c r="AM85" i="9" s="1"/>
  <c r="AO79" i="4"/>
  <c r="AT85" i="9" s="1"/>
  <c r="AG79" i="4"/>
  <c r="AL85" i="9" s="1"/>
  <c r="AN79" i="4"/>
  <c r="AS85" i="9" s="1"/>
  <c r="AF79" i="4"/>
  <c r="AK85" i="9" s="1"/>
  <c r="AM79" i="4"/>
  <c r="AR85" i="9" s="1"/>
  <c r="AN77" i="4"/>
  <c r="AS83" i="9" s="1"/>
  <c r="AF77" i="4"/>
  <c r="AK83" i="9" s="1"/>
  <c r="AM77" i="4"/>
  <c r="AR83" i="9" s="1"/>
  <c r="AE77" i="4"/>
  <c r="AJ83" i="9" s="1"/>
  <c r="AL77" i="4"/>
  <c r="AQ83" i="9" s="1"/>
  <c r="AD77" i="4"/>
  <c r="AI83" i="9" s="1"/>
  <c r="AK77" i="4"/>
  <c r="AP83" i="9" s="1"/>
  <c r="AC77" i="4"/>
  <c r="AH83" i="9" s="1"/>
  <c r="AJ77" i="4"/>
  <c r="AO83" i="9" s="1"/>
  <c r="AB77" i="4"/>
  <c r="AG83" i="9" s="1"/>
  <c r="AI77" i="4"/>
  <c r="AN83" i="9" s="1"/>
  <c r="AH77" i="4"/>
  <c r="AM83" i="9" s="1"/>
  <c r="AO77" i="4"/>
  <c r="AT83" i="9" s="1"/>
  <c r="AG77" i="4"/>
  <c r="AL83" i="9" s="1"/>
  <c r="AJ81" i="4"/>
  <c r="AO87" i="9" s="1"/>
  <c r="AB81" i="4"/>
  <c r="AG87" i="9" s="1"/>
  <c r="AI81" i="4"/>
  <c r="AN87" i="9" s="1"/>
  <c r="AH81" i="4"/>
  <c r="AM87" i="9" s="1"/>
  <c r="AO81" i="4"/>
  <c r="AT87" i="9" s="1"/>
  <c r="AG81" i="4"/>
  <c r="AL87" i="9" s="1"/>
  <c r="AN81" i="4"/>
  <c r="AS87" i="9" s="1"/>
  <c r="AF81" i="4"/>
  <c r="AK87" i="9" s="1"/>
  <c r="AM81" i="4"/>
  <c r="AR87" i="9" s="1"/>
  <c r="AE81" i="4"/>
  <c r="AJ87" i="9" s="1"/>
  <c r="AL81" i="4"/>
  <c r="AQ87" i="9" s="1"/>
  <c r="AD81" i="4"/>
  <c r="AI87" i="9" s="1"/>
  <c r="AK81" i="4"/>
  <c r="AP87" i="9" s="1"/>
  <c r="AC81" i="4"/>
  <c r="AH87" i="9" s="1"/>
  <c r="AI53" i="4"/>
  <c r="AN59" i="9" s="1"/>
  <c r="AH53" i="4"/>
  <c r="AM59" i="9" s="1"/>
  <c r="AO53" i="4"/>
  <c r="AT59" i="9" s="1"/>
  <c r="AG53" i="4"/>
  <c r="AL59" i="9" s="1"/>
  <c r="AN53" i="4"/>
  <c r="AS59" i="9" s="1"/>
  <c r="AF53" i="4"/>
  <c r="AK59" i="9" s="1"/>
  <c r="AM53" i="4"/>
  <c r="AR59" i="9" s="1"/>
  <c r="AE53" i="4"/>
  <c r="AJ59" i="9" s="1"/>
  <c r="AB53" i="4"/>
  <c r="AG59" i="9" s="1"/>
  <c r="AL53" i="4"/>
  <c r="AQ59" i="9" s="1"/>
  <c r="AD53" i="4"/>
  <c r="AI59" i="9" s="1"/>
  <c r="AK53" i="4"/>
  <c r="AP59" i="9" s="1"/>
  <c r="AC53" i="4"/>
  <c r="AH59" i="9" s="1"/>
  <c r="AJ53" i="4"/>
  <c r="AO59" i="9" s="1"/>
  <c r="AL50" i="4"/>
  <c r="AQ56" i="9" s="1"/>
  <c r="AD50" i="4"/>
  <c r="AI56" i="9" s="1"/>
  <c r="AK50" i="4"/>
  <c r="AP56" i="9" s="1"/>
  <c r="AC50" i="4"/>
  <c r="AH56" i="9" s="1"/>
  <c r="AJ50" i="4"/>
  <c r="AO56" i="9" s="1"/>
  <c r="AB50" i="4"/>
  <c r="AG56" i="9" s="1"/>
  <c r="AI50" i="4"/>
  <c r="AN56" i="9" s="1"/>
  <c r="AM50" i="4"/>
  <c r="AR56" i="9" s="1"/>
  <c r="AH50" i="4"/>
  <c r="AM56" i="9" s="1"/>
  <c r="AE50" i="4"/>
  <c r="AJ56" i="9" s="1"/>
  <c r="AO50" i="4"/>
  <c r="AT56" i="9" s="1"/>
  <c r="AG50" i="4"/>
  <c r="AL56" i="9" s="1"/>
  <c r="AN50" i="4"/>
  <c r="AS56" i="9" s="1"/>
  <c r="AF50" i="4"/>
  <c r="AK56" i="9" s="1"/>
  <c r="AJ60" i="4"/>
  <c r="AO66" i="9" s="1"/>
  <c r="AB60" i="4"/>
  <c r="AG66" i="9" s="1"/>
  <c r="AI60" i="4"/>
  <c r="AN66" i="9" s="1"/>
  <c r="AH60" i="4"/>
  <c r="AM66" i="9" s="1"/>
  <c r="AO60" i="4"/>
  <c r="AT66" i="9" s="1"/>
  <c r="AG60" i="4"/>
  <c r="AL66" i="9" s="1"/>
  <c r="AC60" i="4"/>
  <c r="AH66" i="9" s="1"/>
  <c r="AN60" i="4"/>
  <c r="AS66" i="9" s="1"/>
  <c r="AF60" i="4"/>
  <c r="AK66" i="9" s="1"/>
  <c r="AM60" i="4"/>
  <c r="AR66" i="9" s="1"/>
  <c r="AE60" i="4"/>
  <c r="AJ66" i="9" s="1"/>
  <c r="AL60" i="4"/>
  <c r="AQ66" i="9" s="1"/>
  <c r="AD60" i="4"/>
  <c r="AI66" i="9" s="1"/>
  <c r="AK60" i="4"/>
  <c r="AP66" i="9" s="1"/>
  <c r="AL58" i="4"/>
  <c r="AQ64" i="9" s="1"/>
  <c r="AD58" i="4"/>
  <c r="AI64" i="9" s="1"/>
  <c r="AK58" i="4"/>
  <c r="AP64" i="9" s="1"/>
  <c r="AC58" i="4"/>
  <c r="AH64" i="9" s="1"/>
  <c r="AJ58" i="4"/>
  <c r="AO64" i="9" s="1"/>
  <c r="AB58" i="4"/>
  <c r="AG64" i="9" s="1"/>
  <c r="AI58" i="4"/>
  <c r="AN64" i="9" s="1"/>
  <c r="AE58" i="4"/>
  <c r="AJ64" i="9" s="1"/>
  <c r="AH58" i="4"/>
  <c r="AM64" i="9" s="1"/>
  <c r="AO58" i="4"/>
  <c r="AT64" i="9" s="1"/>
  <c r="AG58" i="4"/>
  <c r="AL64" i="9" s="1"/>
  <c r="AN58" i="4"/>
  <c r="AS64" i="9" s="1"/>
  <c r="AF58" i="4"/>
  <c r="AK64" i="9" s="1"/>
  <c r="AM58" i="4"/>
  <c r="AR64" i="9" s="1"/>
  <c r="AJ52" i="4"/>
  <c r="AO58" i="9" s="1"/>
  <c r="AB52" i="4"/>
  <c r="AG58" i="9" s="1"/>
  <c r="AI52" i="4"/>
  <c r="AN58" i="9" s="1"/>
  <c r="AH52" i="4"/>
  <c r="AM58" i="9" s="1"/>
  <c r="AC52" i="4"/>
  <c r="AH58" i="9" s="1"/>
  <c r="AO52" i="4"/>
  <c r="AT58" i="9" s="1"/>
  <c r="AG52" i="4"/>
  <c r="AL58" i="9" s="1"/>
  <c r="AN52" i="4"/>
  <c r="AS58" i="9" s="1"/>
  <c r="AF52" i="4"/>
  <c r="AK58" i="9" s="1"/>
  <c r="AM52" i="4"/>
  <c r="AR58" i="9" s="1"/>
  <c r="AE52" i="4"/>
  <c r="AJ58" i="9" s="1"/>
  <c r="AL52" i="4"/>
  <c r="AQ58" i="9" s="1"/>
  <c r="AD52" i="4"/>
  <c r="AI58" i="9" s="1"/>
  <c r="AK52" i="4"/>
  <c r="AP58" i="9" s="1"/>
  <c r="AN48" i="4"/>
  <c r="AS54" i="9" s="1"/>
  <c r="AF48" i="4"/>
  <c r="AK54" i="9" s="1"/>
  <c r="AM48" i="4"/>
  <c r="AR54" i="9" s="1"/>
  <c r="AE48" i="4"/>
  <c r="AJ54" i="9" s="1"/>
  <c r="AL48" i="4"/>
  <c r="AQ54" i="9" s="1"/>
  <c r="AD48" i="4"/>
  <c r="AI54" i="9" s="1"/>
  <c r="AK48" i="4"/>
  <c r="AP54" i="9" s="1"/>
  <c r="AC48" i="4"/>
  <c r="AH54" i="9" s="1"/>
  <c r="AO48" i="4"/>
  <c r="AT54" i="9" s="1"/>
  <c r="AJ48" i="4"/>
  <c r="AO54" i="9" s="1"/>
  <c r="AB48" i="4"/>
  <c r="AG54" i="9" s="1"/>
  <c r="AI48" i="4"/>
  <c r="AN54" i="9" s="1"/>
  <c r="AH48" i="4"/>
  <c r="AM54" i="9" s="1"/>
  <c r="AG48" i="4"/>
  <c r="AL54" i="9" s="1"/>
  <c r="AN56" i="4"/>
  <c r="AS62" i="9" s="1"/>
  <c r="AF56" i="4"/>
  <c r="AK62" i="9" s="1"/>
  <c r="AM56" i="4"/>
  <c r="AR62" i="9" s="1"/>
  <c r="AE56" i="4"/>
  <c r="AJ62" i="9" s="1"/>
  <c r="AL56" i="4"/>
  <c r="AQ62" i="9" s="1"/>
  <c r="AD56" i="4"/>
  <c r="AI62" i="9" s="1"/>
  <c r="AK56" i="4"/>
  <c r="AP62" i="9" s="1"/>
  <c r="AC56" i="4"/>
  <c r="AH62" i="9" s="1"/>
  <c r="AO56" i="4"/>
  <c r="AT62" i="9" s="1"/>
  <c r="AJ56" i="4"/>
  <c r="AO62" i="9" s="1"/>
  <c r="AB56" i="4"/>
  <c r="AG62" i="9" s="1"/>
  <c r="AI56" i="4"/>
  <c r="AN62" i="9" s="1"/>
  <c r="AH56" i="4"/>
  <c r="AM62" i="9" s="1"/>
  <c r="AG56" i="4"/>
  <c r="AL62" i="9" s="1"/>
  <c r="AL40" i="4"/>
  <c r="AQ46" i="9" s="1"/>
  <c r="AD40" i="4"/>
  <c r="AI46" i="9" s="1"/>
  <c r="AK40" i="4"/>
  <c r="AP46" i="9" s="1"/>
  <c r="AC40" i="4"/>
  <c r="AH46" i="9" s="1"/>
  <c r="AJ40" i="4"/>
  <c r="AO46" i="9" s="1"/>
  <c r="AB40" i="4"/>
  <c r="AG46" i="9" s="1"/>
  <c r="AI40" i="4"/>
  <c r="AN46" i="9" s="1"/>
  <c r="AP40" i="4"/>
  <c r="AU46" i="9" s="1"/>
  <c r="AH40" i="4"/>
  <c r="AM46" i="9" s="1"/>
  <c r="AO40" i="4"/>
  <c r="AT46" i="9" s="1"/>
  <c r="AG40" i="4"/>
  <c r="AL46" i="9" s="1"/>
  <c r="AN40" i="4"/>
  <c r="AS46" i="9" s="1"/>
  <c r="AF40" i="4"/>
  <c r="AK46" i="9" s="1"/>
  <c r="AM40" i="4"/>
  <c r="AR46" i="9" s="1"/>
  <c r="AE40" i="4"/>
  <c r="AJ46" i="9" s="1"/>
  <c r="AN39" i="4"/>
  <c r="AS45" i="9" s="1"/>
  <c r="AF39" i="4"/>
  <c r="AK45" i="9" s="1"/>
  <c r="AM39" i="4"/>
  <c r="AR45" i="9" s="1"/>
  <c r="AE39" i="4"/>
  <c r="AJ45" i="9" s="1"/>
  <c r="AL39" i="4"/>
  <c r="AQ45" i="9" s="1"/>
  <c r="AD39" i="4"/>
  <c r="AI45" i="9" s="1"/>
  <c r="AK39" i="4"/>
  <c r="AP45" i="9" s="1"/>
  <c r="AC39" i="4"/>
  <c r="AH45" i="9" s="1"/>
  <c r="AJ39" i="4"/>
  <c r="AO45" i="9" s="1"/>
  <c r="AB39" i="4"/>
  <c r="AG45" i="9" s="1"/>
  <c r="AI39" i="4"/>
  <c r="AN45" i="9" s="1"/>
  <c r="AP39" i="4"/>
  <c r="AU45" i="9" s="1"/>
  <c r="AH39" i="4"/>
  <c r="AM45" i="9" s="1"/>
  <c r="AO39" i="4"/>
  <c r="AT45" i="9" s="1"/>
  <c r="AG39" i="4"/>
  <c r="AL45" i="9" s="1"/>
  <c r="AP42" i="4"/>
  <c r="AU48" i="9" s="1"/>
  <c r="AH42" i="4"/>
  <c r="AM48" i="9" s="1"/>
  <c r="AO42" i="4"/>
  <c r="AT48" i="9" s="1"/>
  <c r="AG42" i="4"/>
  <c r="AL48" i="9" s="1"/>
  <c r="AN42" i="4"/>
  <c r="AS48" i="9" s="1"/>
  <c r="AF42" i="4"/>
  <c r="AK48" i="9" s="1"/>
  <c r="AM42" i="4"/>
  <c r="AR48" i="9" s="1"/>
  <c r="AE42" i="4"/>
  <c r="AJ48" i="9" s="1"/>
  <c r="AL42" i="4"/>
  <c r="AQ48" i="9" s="1"/>
  <c r="AD42" i="4"/>
  <c r="AI48" i="9" s="1"/>
  <c r="AK42" i="4"/>
  <c r="AP48" i="9" s="1"/>
  <c r="AC42" i="4"/>
  <c r="AH48" i="9" s="1"/>
  <c r="AJ42" i="4"/>
  <c r="AO48" i="9" s="1"/>
  <c r="AB42" i="4"/>
  <c r="AG48" i="9" s="1"/>
  <c r="AI42" i="4"/>
  <c r="AN48" i="9" s="1"/>
  <c r="AP38" i="4"/>
  <c r="AU44" i="9" s="1"/>
  <c r="AH38" i="4"/>
  <c r="AM44" i="9" s="1"/>
  <c r="AO38" i="4"/>
  <c r="AT44" i="9" s="1"/>
  <c r="AG38" i="4"/>
  <c r="AL44" i="9" s="1"/>
  <c r="AN38" i="4"/>
  <c r="AS44" i="9" s="1"/>
  <c r="AF38" i="4"/>
  <c r="AK44" i="9" s="1"/>
  <c r="AM38" i="4"/>
  <c r="AR44" i="9" s="1"/>
  <c r="AE38" i="4"/>
  <c r="AJ44" i="9" s="1"/>
  <c r="AL38" i="4"/>
  <c r="AQ44" i="9" s="1"/>
  <c r="AD38" i="4"/>
  <c r="AI44" i="9" s="1"/>
  <c r="AK38" i="4"/>
  <c r="AP44" i="9" s="1"/>
  <c r="AC38" i="4"/>
  <c r="AH44" i="9" s="1"/>
  <c r="AJ38" i="4"/>
  <c r="AO44" i="9" s="1"/>
  <c r="AB38" i="4"/>
  <c r="AG44" i="9" s="1"/>
  <c r="AI38" i="4"/>
  <c r="AN44" i="9" s="1"/>
  <c r="AL21" i="4"/>
  <c r="AQ27" i="9" s="1"/>
  <c r="AD21" i="4"/>
  <c r="AI27" i="9" s="1"/>
  <c r="AK21" i="4"/>
  <c r="AP27" i="9" s="1"/>
  <c r="AC21" i="4"/>
  <c r="AH27" i="9" s="1"/>
  <c r="AJ21" i="4"/>
  <c r="AO27" i="9" s="1"/>
  <c r="AB21" i="4"/>
  <c r="AG27" i="9" s="1"/>
  <c r="AI21" i="4"/>
  <c r="AN27" i="9" s="1"/>
  <c r="AF21" i="4"/>
  <c r="AK27" i="9" s="1"/>
  <c r="AE21" i="4"/>
  <c r="AJ27" i="9" s="1"/>
  <c r="AP21" i="4"/>
  <c r="AU27" i="9" s="1"/>
  <c r="AH21" i="4"/>
  <c r="AM27" i="9" s="1"/>
  <c r="AO21" i="4"/>
  <c r="AT27" i="9" s="1"/>
  <c r="AG21" i="4"/>
  <c r="AL27" i="9" s="1"/>
  <c r="AN21" i="4"/>
  <c r="AS27" i="9" s="1"/>
  <c r="AM21" i="4"/>
  <c r="AR27" i="9" s="1"/>
  <c r="AL9" i="4"/>
  <c r="AQ15" i="9" s="1"/>
  <c r="AD9" i="4"/>
  <c r="AI15" i="9" s="1"/>
  <c r="AK9" i="4"/>
  <c r="AP15" i="9" s="1"/>
  <c r="AC9" i="4"/>
  <c r="AH15" i="9" s="1"/>
  <c r="AJ9" i="4"/>
  <c r="AO15" i="9" s="1"/>
  <c r="AB9" i="4"/>
  <c r="AG15" i="9" s="1"/>
  <c r="AI9" i="4"/>
  <c r="AN15" i="9" s="1"/>
  <c r="AF9" i="4"/>
  <c r="AK15" i="9" s="1"/>
  <c r="AP9" i="4"/>
  <c r="AU15" i="9" s="1"/>
  <c r="AH9" i="4"/>
  <c r="AM15" i="9" s="1"/>
  <c r="AN9" i="4"/>
  <c r="AS15" i="9" s="1"/>
  <c r="AO9" i="4"/>
  <c r="AT15" i="9" s="1"/>
  <c r="AG9" i="4"/>
  <c r="AL15" i="9" s="1"/>
  <c r="AM9" i="4"/>
  <c r="AR15" i="9" s="1"/>
  <c r="AE9" i="4"/>
  <c r="AJ15" i="9" s="1"/>
  <c r="AN12" i="4"/>
  <c r="AS18" i="9" s="1"/>
  <c r="AF12" i="4"/>
  <c r="AK18" i="9" s="1"/>
  <c r="AM12" i="4"/>
  <c r="AR18" i="9" s="1"/>
  <c r="AE12" i="4"/>
  <c r="AJ18" i="9" s="1"/>
  <c r="AL12" i="4"/>
  <c r="AQ18" i="9" s="1"/>
  <c r="AD12" i="4"/>
  <c r="AI18" i="9" s="1"/>
  <c r="AK12" i="4"/>
  <c r="AP18" i="9" s="1"/>
  <c r="AC12" i="4"/>
  <c r="AH18" i="9" s="1"/>
  <c r="AP12" i="4"/>
  <c r="AU18" i="9" s="1"/>
  <c r="AJ12" i="4"/>
  <c r="AO18" i="9" s="1"/>
  <c r="AB12" i="4"/>
  <c r="AG18" i="9" s="1"/>
  <c r="AH12" i="4"/>
  <c r="AM18" i="9" s="1"/>
  <c r="AI12" i="4"/>
  <c r="AN18" i="9" s="1"/>
  <c r="AG12" i="4"/>
  <c r="AL18" i="9" s="1"/>
  <c r="AO12" i="4"/>
  <c r="AT18" i="9" s="1"/>
  <c r="AN28" i="4"/>
  <c r="AS34" i="9" s="1"/>
  <c r="AF28" i="4"/>
  <c r="AK34" i="9" s="1"/>
  <c r="AM28" i="4"/>
  <c r="AR34" i="9" s="1"/>
  <c r="AE28" i="4"/>
  <c r="AJ34" i="9" s="1"/>
  <c r="AL28" i="4"/>
  <c r="AQ34" i="9" s="1"/>
  <c r="AD28" i="4"/>
  <c r="AI34" i="9" s="1"/>
  <c r="AK28" i="4"/>
  <c r="AP34" i="9" s="1"/>
  <c r="AC28" i="4"/>
  <c r="AH34" i="9" s="1"/>
  <c r="AH28" i="4"/>
  <c r="AM34" i="9" s="1"/>
  <c r="AO28" i="4"/>
  <c r="AT34" i="9" s="1"/>
  <c r="AJ28" i="4"/>
  <c r="AO34" i="9" s="1"/>
  <c r="AB28" i="4"/>
  <c r="AG34" i="9" s="1"/>
  <c r="AI28" i="4"/>
  <c r="AN34" i="9" s="1"/>
  <c r="AP28" i="4"/>
  <c r="AU34" i="9" s="1"/>
  <c r="AG28" i="4"/>
  <c r="AL34" i="9" s="1"/>
  <c r="AN24" i="4"/>
  <c r="AS30" i="9" s="1"/>
  <c r="AF24" i="4"/>
  <c r="AK30" i="9" s="1"/>
  <c r="AM24" i="4"/>
  <c r="AR30" i="9" s="1"/>
  <c r="AE24" i="4"/>
  <c r="AJ30" i="9" s="1"/>
  <c r="AL24" i="4"/>
  <c r="AQ30" i="9" s="1"/>
  <c r="AD24" i="4"/>
  <c r="AI30" i="9" s="1"/>
  <c r="AK24" i="4"/>
  <c r="AP30" i="9" s="1"/>
  <c r="AC24" i="4"/>
  <c r="AH30" i="9" s="1"/>
  <c r="AG24" i="4"/>
  <c r="AL30" i="9" s="1"/>
  <c r="AJ24" i="4"/>
  <c r="AO30" i="9" s="1"/>
  <c r="AB24" i="4"/>
  <c r="AG30" i="9" s="1"/>
  <c r="AI24" i="4"/>
  <c r="AN30" i="9" s="1"/>
  <c r="AP24" i="4"/>
  <c r="AU30" i="9" s="1"/>
  <c r="AH24" i="4"/>
  <c r="AM30" i="9" s="1"/>
  <c r="AO24" i="4"/>
  <c r="AT30" i="9" s="1"/>
  <c r="AN20" i="4"/>
  <c r="AS26" i="9" s="1"/>
  <c r="AF20" i="4"/>
  <c r="AK26" i="9" s="1"/>
  <c r="AM20" i="4"/>
  <c r="AR26" i="9" s="1"/>
  <c r="AE20" i="4"/>
  <c r="AJ26" i="9" s="1"/>
  <c r="AL20" i="4"/>
  <c r="AQ26" i="9" s="1"/>
  <c r="AD20" i="4"/>
  <c r="AI26" i="9" s="1"/>
  <c r="AK20" i="4"/>
  <c r="AP26" i="9" s="1"/>
  <c r="AC20" i="4"/>
  <c r="AH26" i="9" s="1"/>
  <c r="AH20" i="4"/>
  <c r="AM26" i="9" s="1"/>
  <c r="AJ20" i="4"/>
  <c r="AO26" i="9" s="1"/>
  <c r="AB20" i="4"/>
  <c r="AG26" i="9" s="1"/>
  <c r="AO20" i="4"/>
  <c r="AT26" i="9" s="1"/>
  <c r="AI20" i="4"/>
  <c r="AN26" i="9" s="1"/>
  <c r="AP20" i="4"/>
  <c r="AU26" i="9" s="1"/>
  <c r="AG20" i="4"/>
  <c r="AL26" i="9" s="1"/>
  <c r="AN8" i="4"/>
  <c r="AS14" i="9" s="1"/>
  <c r="AF8" i="4"/>
  <c r="AK14" i="9" s="1"/>
  <c r="AM8" i="4"/>
  <c r="AR14" i="9" s="1"/>
  <c r="AE8" i="4"/>
  <c r="AJ14" i="9" s="1"/>
  <c r="AL8" i="4"/>
  <c r="AQ14" i="9" s="1"/>
  <c r="AD8" i="4"/>
  <c r="AI14" i="9" s="1"/>
  <c r="AH8" i="4"/>
  <c r="AM14" i="9" s="1"/>
  <c r="AK8" i="4"/>
  <c r="AP14" i="9" s="1"/>
  <c r="AC8" i="4"/>
  <c r="AH14" i="9" s="1"/>
  <c r="AJ8" i="4"/>
  <c r="AO14" i="9" s="1"/>
  <c r="AB8" i="4"/>
  <c r="AG14" i="9" s="1"/>
  <c r="AI8" i="4"/>
  <c r="AN14" i="9" s="1"/>
  <c r="AP8" i="4"/>
  <c r="AU14" i="9" s="1"/>
  <c r="AO8" i="4"/>
  <c r="AT14" i="9" s="1"/>
  <c r="AG8" i="4"/>
  <c r="AL14" i="9" s="1"/>
  <c r="AN16" i="4"/>
  <c r="AS22" i="9" s="1"/>
  <c r="AF16" i="4"/>
  <c r="AK22" i="9" s="1"/>
  <c r="AM16" i="4"/>
  <c r="AR22" i="9" s="1"/>
  <c r="AE16" i="4"/>
  <c r="AJ22" i="9" s="1"/>
  <c r="AL16" i="4"/>
  <c r="AQ22" i="9" s="1"/>
  <c r="AD16" i="4"/>
  <c r="AI22" i="9" s="1"/>
  <c r="AK16" i="4"/>
  <c r="AP22" i="9" s="1"/>
  <c r="AC16" i="4"/>
  <c r="AH22" i="9" s="1"/>
  <c r="AH16" i="4"/>
  <c r="AM22" i="9" s="1"/>
  <c r="AO16" i="4"/>
  <c r="AT22" i="9" s="1"/>
  <c r="AJ16" i="4"/>
  <c r="AO22" i="9" s="1"/>
  <c r="AB16" i="4"/>
  <c r="AG22" i="9" s="1"/>
  <c r="AI16" i="4"/>
  <c r="AN22" i="9" s="1"/>
  <c r="AP16" i="4"/>
  <c r="AU22" i="9" s="1"/>
  <c r="AG16" i="4"/>
  <c r="AL22" i="9" s="1"/>
  <c r="K140" i="8"/>
  <c r="G130" i="8"/>
  <c r="G142" i="8"/>
  <c r="I107" i="8"/>
  <c r="H117" i="8"/>
  <c r="Y127" i="8"/>
  <c r="Y115" i="8"/>
  <c r="J15" i="8"/>
  <c r="J112" i="8" s="1"/>
  <c r="I15" i="8"/>
  <c r="I112" i="8" s="1"/>
  <c r="V15" i="8"/>
  <c r="V112" i="8" s="1"/>
  <c r="H112" i="8"/>
  <c r="U15" i="8"/>
  <c r="U112" i="8" s="1"/>
  <c r="N15" i="8"/>
  <c r="N112" i="8" s="1"/>
  <c r="R15" i="8"/>
  <c r="R112" i="8" s="1"/>
  <c r="Q15" i="8"/>
  <c r="Q112" i="8" s="1"/>
  <c r="M15" i="8"/>
  <c r="M112" i="8" s="1"/>
  <c r="K54" i="8"/>
  <c r="K114" i="8" s="1"/>
  <c r="Y54" i="8"/>
  <c r="Z54" i="8" s="1"/>
  <c r="Z114" i="8" s="1"/>
  <c r="T54" i="8"/>
  <c r="T114" i="8" s="1"/>
  <c r="H114" i="8"/>
  <c r="H141" i="8"/>
  <c r="H129" i="8"/>
  <c r="V54" i="8"/>
  <c r="V114" i="8" s="1"/>
  <c r="Z56" i="8"/>
  <c r="Z126" i="8" s="1"/>
  <c r="S54" i="8"/>
  <c r="S114" i="8" s="1"/>
  <c r="O54" i="8"/>
  <c r="O114" i="8" s="1"/>
  <c r="U54" i="8"/>
  <c r="U114" i="8" s="1"/>
  <c r="R54" i="8"/>
  <c r="R114" i="8" s="1"/>
  <c r="Q54" i="8"/>
  <c r="Q114" i="8" s="1"/>
  <c r="J54" i="8"/>
  <c r="J114" i="8" s="1"/>
  <c r="N54" i="8"/>
  <c r="N114" i="8" s="1"/>
  <c r="M54" i="8"/>
  <c r="M114" i="8" s="1"/>
  <c r="L54" i="8"/>
  <c r="L114" i="8" s="1"/>
  <c r="AA50" i="8"/>
  <c r="P54" i="8"/>
  <c r="P114" i="8" s="1"/>
  <c r="I25" i="8"/>
  <c r="I124" i="8" s="1"/>
  <c r="V25" i="8"/>
  <c r="V124" i="8" s="1"/>
  <c r="H124" i="8"/>
  <c r="Q25" i="8"/>
  <c r="Q124" i="8" s="1"/>
  <c r="M25" i="8"/>
  <c r="M124" i="8" s="1"/>
  <c r="J25" i="8"/>
  <c r="J124" i="8" s="1"/>
  <c r="U25" i="8"/>
  <c r="U124" i="8" s="1"/>
  <c r="R25" i="8"/>
  <c r="R124" i="8" s="1"/>
  <c r="N25" i="8"/>
  <c r="N124" i="8" s="1"/>
  <c r="L25" i="8"/>
  <c r="L124" i="8" s="1"/>
  <c r="Y25" i="8"/>
  <c r="S25" i="8"/>
  <c r="S124" i="8" s="1"/>
  <c r="W25" i="8"/>
  <c r="W124" i="8" s="1"/>
  <c r="O25" i="8"/>
  <c r="O124" i="8" s="1"/>
  <c r="T25" i="8"/>
  <c r="T124" i="8" s="1"/>
  <c r="AA28" i="8"/>
  <c r="AD42" i="8"/>
  <c r="AI48" i="3" s="1"/>
  <c r="AI42" i="8"/>
  <c r="AN48" i="3" s="1"/>
  <c r="AP42" i="8"/>
  <c r="AU48" i="3" s="1"/>
  <c r="AJ42" i="8"/>
  <c r="AO48" i="3" s="1"/>
  <c r="AE42" i="8"/>
  <c r="AJ48" i="3" s="1"/>
  <c r="AB42" i="8"/>
  <c r="AG48" i="3" s="1"/>
  <c r="AF42" i="8"/>
  <c r="AK48" i="3" s="1"/>
  <c r="AK42" i="8"/>
  <c r="AP48" i="3" s="1"/>
  <c r="AL42" i="8"/>
  <c r="AQ48" i="3" s="1"/>
  <c r="AN42" i="8"/>
  <c r="AS48" i="3" s="1"/>
  <c r="AH42" i="8"/>
  <c r="AM48" i="3" s="1"/>
  <c r="AC42" i="8"/>
  <c r="AH48" i="3" s="1"/>
  <c r="AN49" i="8"/>
  <c r="AS55" i="3" s="1"/>
  <c r="AM49" i="8"/>
  <c r="AR55" i="3" s="1"/>
  <c r="AB49" i="8"/>
  <c r="AG55" i="3" s="1"/>
  <c r="AI49" i="8"/>
  <c r="AN55" i="3" s="1"/>
  <c r="AE49" i="8"/>
  <c r="AJ55" i="3" s="1"/>
  <c r="AK49" i="8"/>
  <c r="AP55" i="3" s="1"/>
  <c r="AC49" i="8"/>
  <c r="AH55" i="3" s="1"/>
  <c r="AL49" i="8"/>
  <c r="AQ55" i="3" s="1"/>
  <c r="AJ49" i="8"/>
  <c r="AO55" i="3" s="1"/>
  <c r="AD49" i="8"/>
  <c r="AI55" i="3" s="1"/>
  <c r="AF49" i="8"/>
  <c r="AK55" i="3" s="1"/>
  <c r="AH49" i="8"/>
  <c r="AM55" i="3" s="1"/>
  <c r="AO49" i="8"/>
  <c r="AT55" i="3" s="1"/>
  <c r="AG49" i="8"/>
  <c r="AL55" i="3" s="1"/>
  <c r="H142" i="8"/>
  <c r="H143" i="8" s="1"/>
  <c r="AC48" i="8"/>
  <c r="AH54" i="3" s="1"/>
  <c r="AN48" i="8"/>
  <c r="AS54" i="3" s="1"/>
  <c r="AM48" i="8"/>
  <c r="AR54" i="3" s="1"/>
  <c r="AB48" i="8"/>
  <c r="AG54" i="3" s="1"/>
  <c r="AE48" i="8"/>
  <c r="AJ54" i="3" s="1"/>
  <c r="AK48" i="8"/>
  <c r="AP54" i="3" s="1"/>
  <c r="AL48" i="8"/>
  <c r="AQ54" i="3" s="1"/>
  <c r="AJ48" i="8"/>
  <c r="AO54" i="3" s="1"/>
  <c r="AD48" i="8"/>
  <c r="AI54" i="3" s="1"/>
  <c r="AI48" i="8"/>
  <c r="AN54" i="3" s="1"/>
  <c r="AO48" i="8"/>
  <c r="AT54" i="3" s="1"/>
  <c r="AF48" i="8"/>
  <c r="AK54" i="3" s="1"/>
  <c r="AH48" i="8"/>
  <c r="AM54" i="3" s="1"/>
  <c r="AG48" i="8"/>
  <c r="AL54" i="3" s="1"/>
  <c r="AA39" i="8"/>
  <c r="AA113" i="8" s="1"/>
  <c r="AF119" i="3" s="1"/>
  <c r="AK74" i="8"/>
  <c r="AP80" i="3" s="1"/>
  <c r="AC74" i="8"/>
  <c r="AH80" i="3" s="1"/>
  <c r="AJ74" i="8"/>
  <c r="AO80" i="3" s="1"/>
  <c r="AB74" i="8"/>
  <c r="AG80" i="3" s="1"/>
  <c r="AI74" i="8"/>
  <c r="AN80" i="3" s="1"/>
  <c r="AH74" i="8"/>
  <c r="AM80" i="3" s="1"/>
  <c r="AN74" i="8"/>
  <c r="AS80" i="3" s="1"/>
  <c r="AF74" i="8"/>
  <c r="AK80" i="3" s="1"/>
  <c r="AD74" i="8"/>
  <c r="AI80" i="3" s="1"/>
  <c r="AO74" i="8"/>
  <c r="AT80" i="3" s="1"/>
  <c r="AM74" i="8"/>
  <c r="AR80" i="3" s="1"/>
  <c r="AL74" i="8"/>
  <c r="AQ80" i="3" s="1"/>
  <c r="AG74" i="8"/>
  <c r="AL80" i="3" s="1"/>
  <c r="AE74" i="8"/>
  <c r="AJ80" i="3" s="1"/>
  <c r="AN82" i="8"/>
  <c r="AS88" i="3" s="1"/>
  <c r="AK82" i="8"/>
  <c r="AP88" i="3" s="1"/>
  <c r="AC82" i="8"/>
  <c r="AH88" i="3" s="1"/>
  <c r="AJ82" i="8"/>
  <c r="AO88" i="3" s="1"/>
  <c r="AB82" i="8"/>
  <c r="AG88" i="3" s="1"/>
  <c r="AI82" i="8"/>
  <c r="AN88" i="3" s="1"/>
  <c r="AH82" i="8"/>
  <c r="AM88" i="3" s="1"/>
  <c r="AO82" i="8"/>
  <c r="AT88" i="3" s="1"/>
  <c r="AF82" i="8"/>
  <c r="AK88" i="3" s="1"/>
  <c r="AD82" i="8"/>
  <c r="AI88" i="3" s="1"/>
  <c r="AG82" i="8"/>
  <c r="AL88" i="3" s="1"/>
  <c r="AE82" i="8"/>
  <c r="AJ88" i="3" s="1"/>
  <c r="AM82" i="8"/>
  <c r="AR88" i="3" s="1"/>
  <c r="AL82" i="8"/>
  <c r="AQ88" i="3" s="1"/>
  <c r="AK78" i="8"/>
  <c r="AP84" i="3" s="1"/>
  <c r="AC78" i="8"/>
  <c r="AH84" i="3" s="1"/>
  <c r="AJ78" i="8"/>
  <c r="AO84" i="3" s="1"/>
  <c r="AB78" i="8"/>
  <c r="AG84" i="3" s="1"/>
  <c r="AI78" i="8"/>
  <c r="AN84" i="3" s="1"/>
  <c r="AH78" i="8"/>
  <c r="AM84" i="3" s="1"/>
  <c r="AN78" i="8"/>
  <c r="AS84" i="3" s="1"/>
  <c r="AF78" i="8"/>
  <c r="AK84" i="3" s="1"/>
  <c r="AM78" i="8"/>
  <c r="AR84" i="3" s="1"/>
  <c r="AG78" i="8"/>
  <c r="AL84" i="3" s="1"/>
  <c r="AE78" i="8"/>
  <c r="AJ84" i="3" s="1"/>
  <c r="AO78" i="8"/>
  <c r="AT84" i="3" s="1"/>
  <c r="AL78" i="8"/>
  <c r="AQ84" i="3" s="1"/>
  <c r="AD78" i="8"/>
  <c r="AI84" i="3" s="1"/>
  <c r="AM14" i="8"/>
  <c r="AR20" i="3" s="1"/>
  <c r="AE14" i="8"/>
  <c r="AJ20" i="3" s="1"/>
  <c r="AK14" i="8"/>
  <c r="AP20" i="3" s="1"/>
  <c r="AL14" i="8"/>
  <c r="AQ20" i="3" s="1"/>
  <c r="AD14" i="8"/>
  <c r="AI20" i="3" s="1"/>
  <c r="AJ14" i="8"/>
  <c r="AO20" i="3" s="1"/>
  <c r="AC14" i="8"/>
  <c r="AH20" i="3" s="1"/>
  <c r="AB14" i="8"/>
  <c r="AG20" i="3" s="1"/>
  <c r="AI14" i="8"/>
  <c r="AN20" i="3" s="1"/>
  <c r="AO14" i="8"/>
  <c r="AT20" i="3" s="1"/>
  <c r="AP14" i="8"/>
  <c r="AU20" i="3" s="1"/>
  <c r="AH14" i="8"/>
  <c r="AM20" i="3" s="1"/>
  <c r="AG14" i="8"/>
  <c r="AL20" i="3" s="1"/>
  <c r="AN14" i="8"/>
  <c r="AS20" i="3" s="1"/>
  <c r="AF14" i="8"/>
  <c r="AK20" i="3" s="1"/>
  <c r="AK81" i="8"/>
  <c r="AP87" i="3" s="1"/>
  <c r="AC81" i="8"/>
  <c r="AH87" i="3" s="1"/>
  <c r="AJ81" i="8"/>
  <c r="AO87" i="3" s="1"/>
  <c r="AB81" i="8"/>
  <c r="AG87" i="3" s="1"/>
  <c r="AI81" i="8"/>
  <c r="AN87" i="3" s="1"/>
  <c r="AH81" i="8"/>
  <c r="AM87" i="3" s="1"/>
  <c r="AN81" i="8"/>
  <c r="AS87" i="3" s="1"/>
  <c r="AF81" i="8"/>
  <c r="AK87" i="3" s="1"/>
  <c r="AL81" i="8"/>
  <c r="AQ87" i="3" s="1"/>
  <c r="AE81" i="8"/>
  <c r="AJ87" i="3" s="1"/>
  <c r="AD81" i="8"/>
  <c r="AI87" i="3" s="1"/>
  <c r="AM81" i="8"/>
  <c r="AR87" i="3" s="1"/>
  <c r="AG81" i="8"/>
  <c r="AL87" i="3" s="1"/>
  <c r="AO81" i="8"/>
  <c r="AT87" i="3" s="1"/>
  <c r="AK73" i="8"/>
  <c r="AP79" i="3" s="1"/>
  <c r="AC73" i="8"/>
  <c r="AH79" i="3" s="1"/>
  <c r="AJ73" i="8"/>
  <c r="AO79" i="3" s="1"/>
  <c r="AB73" i="8"/>
  <c r="AG79" i="3" s="1"/>
  <c r="AI73" i="8"/>
  <c r="AN79" i="3" s="1"/>
  <c r="AH73" i="8"/>
  <c r="AM79" i="3" s="1"/>
  <c r="AN73" i="8"/>
  <c r="AS79" i="3" s="1"/>
  <c r="AF73" i="8"/>
  <c r="AK79" i="3" s="1"/>
  <c r="AL73" i="8"/>
  <c r="AQ79" i="3" s="1"/>
  <c r="AE73" i="8"/>
  <c r="AJ79" i="3" s="1"/>
  <c r="AD73" i="8"/>
  <c r="AI79" i="3" s="1"/>
  <c r="AO73" i="8"/>
  <c r="AT79" i="3" s="1"/>
  <c r="AM73" i="8"/>
  <c r="AR79" i="3" s="1"/>
  <c r="AG73" i="8"/>
  <c r="AL79" i="3" s="1"/>
  <c r="AK69" i="8"/>
  <c r="AP75" i="3" s="1"/>
  <c r="AC69" i="8"/>
  <c r="AH75" i="3" s="1"/>
  <c r="AJ69" i="8"/>
  <c r="AO75" i="3" s="1"/>
  <c r="AB69" i="8"/>
  <c r="AG75" i="3" s="1"/>
  <c r="AI69" i="8"/>
  <c r="AN75" i="3" s="1"/>
  <c r="AH69" i="8"/>
  <c r="AM75" i="3" s="1"/>
  <c r="AN69" i="8"/>
  <c r="AS75" i="3" s="1"/>
  <c r="AF69" i="8"/>
  <c r="AK75" i="3" s="1"/>
  <c r="AO69" i="8"/>
  <c r="AT75" i="3" s="1"/>
  <c r="AM69" i="8"/>
  <c r="AR75" i="3" s="1"/>
  <c r="AL69" i="8"/>
  <c r="AQ75" i="3" s="1"/>
  <c r="AG69" i="8"/>
  <c r="AL75" i="3" s="1"/>
  <c r="AE69" i="8"/>
  <c r="AJ75" i="3" s="1"/>
  <c r="AD69" i="8"/>
  <c r="AI75" i="3" s="1"/>
  <c r="Z128" i="8"/>
  <c r="Z140" i="8"/>
  <c r="Z141" i="8"/>
  <c r="Z117" i="8"/>
  <c r="Z129" i="8"/>
  <c r="AK72" i="8"/>
  <c r="AP78" i="3" s="1"/>
  <c r="AC72" i="8"/>
  <c r="AH78" i="3" s="1"/>
  <c r="AJ72" i="8"/>
  <c r="AO78" i="3" s="1"/>
  <c r="AB72" i="8"/>
  <c r="AG78" i="3" s="1"/>
  <c r="AI72" i="8"/>
  <c r="AN78" i="3" s="1"/>
  <c r="AH72" i="8"/>
  <c r="AM78" i="3" s="1"/>
  <c r="AN72" i="8"/>
  <c r="AS78" i="3" s="1"/>
  <c r="AF72" i="8"/>
  <c r="AK78" i="3" s="1"/>
  <c r="AM72" i="8"/>
  <c r="AR78" i="3" s="1"/>
  <c r="AL72" i="8"/>
  <c r="AQ78" i="3" s="1"/>
  <c r="AD72" i="8"/>
  <c r="AI78" i="3" s="1"/>
  <c r="AO72" i="8"/>
  <c r="AT78" i="3" s="1"/>
  <c r="AG72" i="8"/>
  <c r="AL78" i="3" s="1"/>
  <c r="AE72" i="8"/>
  <c r="AJ78" i="3" s="1"/>
  <c r="AO13" i="8"/>
  <c r="AT19" i="3" s="1"/>
  <c r="AG13" i="8"/>
  <c r="AL19" i="3" s="1"/>
  <c r="AM13" i="8"/>
  <c r="AR19" i="3" s="1"/>
  <c r="AE13" i="8"/>
  <c r="AJ19" i="3" s="1"/>
  <c r="AL13" i="8"/>
  <c r="AQ19" i="3" s="1"/>
  <c r="AN13" i="8"/>
  <c r="AS19" i="3" s="1"/>
  <c r="AF13" i="8"/>
  <c r="AK19" i="3" s="1"/>
  <c r="AD13" i="8"/>
  <c r="AI19" i="3" s="1"/>
  <c r="AK13" i="8"/>
  <c r="AP19" i="3" s="1"/>
  <c r="AC13" i="8"/>
  <c r="AH19" i="3" s="1"/>
  <c r="AI13" i="8"/>
  <c r="AN19" i="3" s="1"/>
  <c r="AH13" i="8"/>
  <c r="AM19" i="3" s="1"/>
  <c r="AJ13" i="8"/>
  <c r="AO19" i="3" s="1"/>
  <c r="AB13" i="8"/>
  <c r="AG19" i="3" s="1"/>
  <c r="AP13" i="8"/>
  <c r="AU19" i="3" s="1"/>
  <c r="AH17" i="8"/>
  <c r="AM23" i="3" s="1"/>
  <c r="AO17" i="8"/>
  <c r="AT23" i="3" s="1"/>
  <c r="AG17" i="8"/>
  <c r="AL23" i="3" s="1"/>
  <c r="AM17" i="8"/>
  <c r="AR23" i="3" s="1"/>
  <c r="AE17" i="8"/>
  <c r="AJ23" i="3" s="1"/>
  <c r="AD17" i="8"/>
  <c r="AI23" i="3" s="1"/>
  <c r="AN17" i="8"/>
  <c r="AS23" i="3" s="1"/>
  <c r="AF17" i="8"/>
  <c r="AK23" i="3" s="1"/>
  <c r="AL17" i="8"/>
  <c r="AQ23" i="3" s="1"/>
  <c r="AK17" i="8"/>
  <c r="AP23" i="3" s="1"/>
  <c r="AC17" i="8"/>
  <c r="AH23" i="3" s="1"/>
  <c r="AJ17" i="8"/>
  <c r="AO23" i="3" s="1"/>
  <c r="AB17" i="8"/>
  <c r="AG23" i="3" s="1"/>
  <c r="AI17" i="8"/>
  <c r="AN23" i="3" s="1"/>
  <c r="AP17" i="8"/>
  <c r="AU23" i="3" s="1"/>
  <c r="AK84" i="8"/>
  <c r="AP90" i="3" s="1"/>
  <c r="AC84" i="8"/>
  <c r="AH90" i="3" s="1"/>
  <c r="AJ84" i="8"/>
  <c r="AO90" i="3" s="1"/>
  <c r="AB84" i="8"/>
  <c r="AG90" i="3" s="1"/>
  <c r="AH84" i="8"/>
  <c r="AM90" i="3" s="1"/>
  <c r="AN84" i="8"/>
  <c r="AS90" i="3" s="1"/>
  <c r="AF84" i="8"/>
  <c r="AK90" i="3" s="1"/>
  <c r="AM84" i="8"/>
  <c r="AR90" i="3" s="1"/>
  <c r="AL84" i="8"/>
  <c r="AQ90" i="3" s="1"/>
  <c r="AI84" i="8"/>
  <c r="AN90" i="3" s="1"/>
  <c r="AG84" i="8"/>
  <c r="AL90" i="3" s="1"/>
  <c r="AD84" i="8"/>
  <c r="AI90" i="3" s="1"/>
  <c r="AE84" i="8"/>
  <c r="AJ90" i="3" s="1"/>
  <c r="AO84" i="8"/>
  <c r="AT90" i="3" s="1"/>
  <c r="AO9" i="8"/>
  <c r="AT15" i="3" s="1"/>
  <c r="AG9" i="8"/>
  <c r="AL15" i="3" s="1"/>
  <c r="AE9" i="8"/>
  <c r="AJ15" i="3" s="1"/>
  <c r="AN9" i="8"/>
  <c r="AS15" i="3" s="1"/>
  <c r="AF9" i="8"/>
  <c r="AK15" i="3" s="1"/>
  <c r="AM9" i="8"/>
  <c r="AR15" i="3" s="1"/>
  <c r="AD9" i="8"/>
  <c r="AI15" i="3" s="1"/>
  <c r="AL9" i="8"/>
  <c r="AQ15" i="3" s="1"/>
  <c r="AK9" i="8"/>
  <c r="AP15" i="3" s="1"/>
  <c r="AC9" i="8"/>
  <c r="AH15" i="3" s="1"/>
  <c r="AI9" i="8"/>
  <c r="AN15" i="3" s="1"/>
  <c r="AP9" i="8"/>
  <c r="AU15" i="3" s="1"/>
  <c r="AJ9" i="8"/>
  <c r="AO15" i="3" s="1"/>
  <c r="AB9" i="8"/>
  <c r="AG15" i="3" s="1"/>
  <c r="AH9" i="8"/>
  <c r="AM15" i="3" s="1"/>
  <c r="AL57" i="8"/>
  <c r="AQ63" i="3" s="1"/>
  <c r="AD57" i="8"/>
  <c r="AI63" i="3" s="1"/>
  <c r="AK57" i="8"/>
  <c r="AP63" i="3" s="1"/>
  <c r="AI57" i="8"/>
  <c r="AN63" i="3" s="1"/>
  <c r="AO57" i="8"/>
  <c r="AT63" i="3" s="1"/>
  <c r="AG57" i="8"/>
  <c r="AL63" i="3" s="1"/>
  <c r="AE57" i="8"/>
  <c r="AJ63" i="3" s="1"/>
  <c r="AC57" i="8"/>
  <c r="AH63" i="3" s="1"/>
  <c r="AB57" i="8"/>
  <c r="AG63" i="3" s="1"/>
  <c r="AN57" i="8"/>
  <c r="AS63" i="3" s="1"/>
  <c r="AM57" i="8"/>
  <c r="AR63" i="3" s="1"/>
  <c r="AJ57" i="8"/>
  <c r="AO63" i="3" s="1"/>
  <c r="AH57" i="8"/>
  <c r="AM63" i="3" s="1"/>
  <c r="AF57" i="8"/>
  <c r="AK63" i="3" s="1"/>
  <c r="AJ101" i="8"/>
  <c r="AO107" i="3" s="1"/>
  <c r="AB101" i="8"/>
  <c r="AG107" i="3" s="1"/>
  <c r="AI101" i="8"/>
  <c r="AN107" i="3" s="1"/>
  <c r="AM101" i="8"/>
  <c r="AR107" i="3" s="1"/>
  <c r="AC101" i="8"/>
  <c r="AH107" i="3" s="1"/>
  <c r="AL101" i="8"/>
  <c r="AQ107" i="3" s="1"/>
  <c r="AK101" i="8"/>
  <c r="AP107" i="3" s="1"/>
  <c r="AH101" i="8"/>
  <c r="AM107" i="3" s="1"/>
  <c r="AF101" i="8"/>
  <c r="AK107" i="3" s="1"/>
  <c r="AO101" i="8"/>
  <c r="AT107" i="3" s="1"/>
  <c r="AG101" i="8"/>
  <c r="AL107" i="3" s="1"/>
  <c r="AE101" i="8"/>
  <c r="AJ107" i="3" s="1"/>
  <c r="AD101" i="8"/>
  <c r="AI107" i="3" s="1"/>
  <c r="AN101" i="8"/>
  <c r="AS107" i="3" s="1"/>
  <c r="AP21" i="8"/>
  <c r="AU27" i="3" s="1"/>
  <c r="AO21" i="8"/>
  <c r="AT27" i="3" s="1"/>
  <c r="AG21" i="8"/>
  <c r="AL27" i="3" s="1"/>
  <c r="AM21" i="8"/>
  <c r="AR27" i="3" s="1"/>
  <c r="AE21" i="8"/>
  <c r="AJ27" i="3" s="1"/>
  <c r="AN21" i="8"/>
  <c r="AS27" i="3" s="1"/>
  <c r="AF21" i="8"/>
  <c r="AK27" i="3" s="1"/>
  <c r="AD21" i="8"/>
  <c r="AI27" i="3" s="1"/>
  <c r="AL21" i="8"/>
  <c r="AQ27" i="3" s="1"/>
  <c r="AK21" i="8"/>
  <c r="AP27" i="3" s="1"/>
  <c r="AC21" i="8"/>
  <c r="AH27" i="3" s="1"/>
  <c r="AI21" i="8"/>
  <c r="AN27" i="3" s="1"/>
  <c r="AJ21" i="8"/>
  <c r="AO27" i="3" s="1"/>
  <c r="AB21" i="8"/>
  <c r="AG27" i="3" s="1"/>
  <c r="AH21" i="8"/>
  <c r="AM27" i="3" s="1"/>
  <c r="Y116" i="8"/>
  <c r="Y124" i="8"/>
  <c r="Z25" i="8"/>
  <c r="Z124" i="8" s="1"/>
  <c r="Z19" i="8"/>
  <c r="AA19" i="8" s="1"/>
  <c r="AF25" i="3" s="1"/>
  <c r="Z95" i="8"/>
  <c r="Z116" i="8" s="1"/>
  <c r="AA93" i="8"/>
  <c r="AF99" i="3" s="1"/>
  <c r="Y138" i="8"/>
  <c r="AA58" i="8"/>
  <c r="AF64" i="3" s="1"/>
  <c r="Z62" i="8"/>
  <c r="AA62" i="8" s="1"/>
  <c r="AF68" i="3" s="1"/>
  <c r="L140" i="8"/>
  <c r="L128" i="8"/>
  <c r="AA30" i="8"/>
  <c r="AF36" i="3" s="1"/>
  <c r="Y125" i="8"/>
  <c r="Z37" i="8"/>
  <c r="Z125" i="8" s="1"/>
  <c r="AA16" i="8"/>
  <c r="AF22" i="3" s="1"/>
  <c r="Z11" i="8"/>
  <c r="AA11" i="8" s="1"/>
  <c r="AF17" i="3" s="1"/>
  <c r="Z7" i="8"/>
  <c r="AA7" i="8" s="1"/>
  <c r="AF13" i="3" s="1"/>
  <c r="AK70" i="8"/>
  <c r="AP76" i="3" s="1"/>
  <c r="AC70" i="8"/>
  <c r="AH76" i="3" s="1"/>
  <c r="AJ70" i="8"/>
  <c r="AO76" i="3" s="1"/>
  <c r="AB70" i="8"/>
  <c r="AG76" i="3" s="1"/>
  <c r="AI70" i="8"/>
  <c r="AN76" i="3" s="1"/>
  <c r="AH70" i="8"/>
  <c r="AM76" i="3" s="1"/>
  <c r="AN70" i="8"/>
  <c r="AS76" i="3" s="1"/>
  <c r="AF70" i="8"/>
  <c r="AK76" i="3" s="1"/>
  <c r="AM70" i="8"/>
  <c r="AR76" i="3" s="1"/>
  <c r="AG70" i="8"/>
  <c r="AL76" i="3" s="1"/>
  <c r="AE70" i="8"/>
  <c r="AJ76" i="3" s="1"/>
  <c r="AO70" i="8"/>
  <c r="AT76" i="3" s="1"/>
  <c r="AL70" i="8"/>
  <c r="AQ76" i="3" s="1"/>
  <c r="AD70" i="8"/>
  <c r="AI76" i="3" s="1"/>
  <c r="AL52" i="8"/>
  <c r="AQ58" i="3" s="1"/>
  <c r="AD52" i="8"/>
  <c r="AI58" i="3" s="1"/>
  <c r="AI52" i="8"/>
  <c r="AN58" i="3" s="1"/>
  <c r="AO52" i="8"/>
  <c r="AT58" i="3" s="1"/>
  <c r="AE52" i="8"/>
  <c r="AJ58" i="3" s="1"/>
  <c r="AN52" i="8"/>
  <c r="AS58" i="3" s="1"/>
  <c r="AC52" i="8"/>
  <c r="AH58" i="3" s="1"/>
  <c r="AK52" i="8"/>
  <c r="AP58" i="3" s="1"/>
  <c r="AJ52" i="8"/>
  <c r="AO58" i="3" s="1"/>
  <c r="AH52" i="8"/>
  <c r="AM58" i="3" s="1"/>
  <c r="AG52" i="8"/>
  <c r="AL58" i="3" s="1"/>
  <c r="AF52" i="8"/>
  <c r="AK58" i="3" s="1"/>
  <c r="AB52" i="8"/>
  <c r="AG58" i="3" s="1"/>
  <c r="AM52" i="8"/>
  <c r="AR58" i="3" s="1"/>
  <c r="Y136" i="8"/>
  <c r="Z23" i="8"/>
  <c r="Z136" i="8" s="1"/>
  <c r="Y112" i="8"/>
  <c r="Z15" i="8"/>
  <c r="Z112" i="8" s="1"/>
  <c r="Z92" i="8"/>
  <c r="AA92" i="8" s="1"/>
  <c r="AF98" i="3" s="1"/>
  <c r="Y140" i="8"/>
  <c r="Y128" i="8"/>
  <c r="AA90" i="8"/>
  <c r="AF96" i="3" s="1"/>
  <c r="AA79" i="8"/>
  <c r="AF85" i="3" s="1"/>
  <c r="AA83" i="8"/>
  <c r="AF89" i="3" s="1"/>
  <c r="AA18" i="8"/>
  <c r="AF24" i="3" s="1"/>
  <c r="AK80" i="8"/>
  <c r="AP86" i="3" s="1"/>
  <c r="AC80" i="8"/>
  <c r="AH86" i="3" s="1"/>
  <c r="AJ80" i="8"/>
  <c r="AO86" i="3" s="1"/>
  <c r="AB80" i="8"/>
  <c r="AG86" i="3" s="1"/>
  <c r="AI80" i="8"/>
  <c r="AN86" i="3" s="1"/>
  <c r="AH80" i="8"/>
  <c r="AM86" i="3" s="1"/>
  <c r="AN80" i="8"/>
  <c r="AS86" i="3" s="1"/>
  <c r="AF80" i="8"/>
  <c r="AK86" i="3" s="1"/>
  <c r="AM80" i="8"/>
  <c r="AR86" i="3" s="1"/>
  <c r="AL80" i="8"/>
  <c r="AQ86" i="3" s="1"/>
  <c r="AG80" i="8"/>
  <c r="AL86" i="3" s="1"/>
  <c r="AE80" i="8"/>
  <c r="AJ86" i="3" s="1"/>
  <c r="AD80" i="8"/>
  <c r="AI86" i="3" s="1"/>
  <c r="AO80" i="8"/>
  <c r="AT86" i="3" s="1"/>
  <c r="AA20" i="8"/>
  <c r="AF26" i="3" s="1"/>
  <c r="I141" i="8"/>
  <c r="I117" i="8"/>
  <c r="I129" i="8"/>
  <c r="J107" i="8"/>
  <c r="I128" i="8"/>
  <c r="I140" i="8"/>
  <c r="AK76" i="8"/>
  <c r="AP82" i="3" s="1"/>
  <c r="AC76" i="8"/>
  <c r="AH82" i="3" s="1"/>
  <c r="AJ76" i="8"/>
  <c r="AO82" i="3" s="1"/>
  <c r="AB76" i="8"/>
  <c r="AG82" i="3" s="1"/>
  <c r="AI76" i="8"/>
  <c r="AN82" i="3" s="1"/>
  <c r="AH76" i="8"/>
  <c r="AM82" i="3" s="1"/>
  <c r="AN76" i="8"/>
  <c r="AS82" i="3" s="1"/>
  <c r="AF76" i="8"/>
  <c r="AK82" i="3" s="1"/>
  <c r="AG76" i="8"/>
  <c r="AL82" i="3" s="1"/>
  <c r="AD76" i="8"/>
  <c r="AI82" i="3" s="1"/>
  <c r="AO76" i="8"/>
  <c r="AT82" i="3" s="1"/>
  <c r="AM76" i="8"/>
  <c r="AR82" i="3" s="1"/>
  <c r="AL76" i="8"/>
  <c r="AQ82" i="3" s="1"/>
  <c r="AE76" i="8"/>
  <c r="AJ82" i="3" s="1"/>
  <c r="AA51" i="8"/>
  <c r="AF57" i="3" s="1"/>
  <c r="AA27" i="8"/>
  <c r="AF33" i="3" s="1"/>
  <c r="AA26" i="8"/>
  <c r="AF32" i="3" s="1"/>
  <c r="AA24" i="8"/>
  <c r="AF30" i="3" s="1"/>
  <c r="AA29" i="8"/>
  <c r="AF35" i="3" s="1"/>
  <c r="AA77" i="8"/>
  <c r="AF83" i="3" s="1"/>
  <c r="AA98" i="8"/>
  <c r="AF104" i="3" s="1"/>
  <c r="J140" i="8"/>
  <c r="J128" i="8"/>
  <c r="Y137" i="8"/>
  <c r="AA38" i="8"/>
  <c r="AF44" i="3" s="1"/>
  <c r="AJ100" i="8"/>
  <c r="AO106" i="3" s="1"/>
  <c r="AB100" i="8"/>
  <c r="AG106" i="3" s="1"/>
  <c r="AI100" i="8"/>
  <c r="AN106" i="3" s="1"/>
  <c r="AM100" i="8"/>
  <c r="AR106" i="3" s="1"/>
  <c r="AC100" i="8"/>
  <c r="AH106" i="3" s="1"/>
  <c r="AL100" i="8"/>
  <c r="AQ106" i="3" s="1"/>
  <c r="AK100" i="8"/>
  <c r="AP106" i="3" s="1"/>
  <c r="AH100" i="8"/>
  <c r="AM106" i="3" s="1"/>
  <c r="AF100" i="8"/>
  <c r="AK106" i="3" s="1"/>
  <c r="AG100" i="8"/>
  <c r="AL106" i="3" s="1"/>
  <c r="AE100" i="8"/>
  <c r="AJ106" i="3" s="1"/>
  <c r="AD100" i="8"/>
  <c r="AI106" i="3" s="1"/>
  <c r="AO100" i="8"/>
  <c r="AT106" i="3" s="1"/>
  <c r="AN100" i="8"/>
  <c r="AS106" i="3" s="1"/>
  <c r="AK71" i="8"/>
  <c r="AP77" i="3" s="1"/>
  <c r="AC71" i="8"/>
  <c r="AH77" i="3" s="1"/>
  <c r="AJ71" i="8"/>
  <c r="AO77" i="3" s="1"/>
  <c r="AB71" i="8"/>
  <c r="AG77" i="3" s="1"/>
  <c r="AI71" i="8"/>
  <c r="AN77" i="3" s="1"/>
  <c r="AH71" i="8"/>
  <c r="AM77" i="3" s="1"/>
  <c r="AN71" i="8"/>
  <c r="AS77" i="3" s="1"/>
  <c r="AF71" i="8"/>
  <c r="AK77" i="3" s="1"/>
  <c r="AE71" i="8"/>
  <c r="AJ77" i="3" s="1"/>
  <c r="AL71" i="8"/>
  <c r="AQ77" i="3" s="1"/>
  <c r="AG71" i="8"/>
  <c r="AL77" i="3" s="1"/>
  <c r="AD71" i="8"/>
  <c r="AI77" i="3" s="1"/>
  <c r="AO71" i="8"/>
  <c r="AT77" i="3" s="1"/>
  <c r="AM71" i="8"/>
  <c r="AR77" i="3" s="1"/>
  <c r="Y117" i="8"/>
  <c r="Y141" i="8"/>
  <c r="Y129" i="8"/>
  <c r="AA107" i="8"/>
  <c r="AF113" i="3" s="1"/>
  <c r="AJ99" i="8"/>
  <c r="AO105" i="3" s="1"/>
  <c r="AB99" i="8"/>
  <c r="AG105" i="3" s="1"/>
  <c r="AI99" i="8"/>
  <c r="AN105" i="3" s="1"/>
  <c r="AM99" i="8"/>
  <c r="AR105" i="3" s="1"/>
  <c r="AC99" i="8"/>
  <c r="AH105" i="3" s="1"/>
  <c r="AL99" i="8"/>
  <c r="AQ105" i="3" s="1"/>
  <c r="AK99" i="8"/>
  <c r="AP105" i="3" s="1"/>
  <c r="AH99" i="8"/>
  <c r="AM105" i="3" s="1"/>
  <c r="AF99" i="8"/>
  <c r="AK105" i="3" s="1"/>
  <c r="AO99" i="8"/>
  <c r="AT105" i="3" s="1"/>
  <c r="AN99" i="8"/>
  <c r="AS105" i="3" s="1"/>
  <c r="AG99" i="8"/>
  <c r="AL105" i="3" s="1"/>
  <c r="AD99" i="8"/>
  <c r="AI105" i="3" s="1"/>
  <c r="AE99" i="8"/>
  <c r="AJ105" i="3" s="1"/>
  <c r="AA97" i="8"/>
  <c r="AF103" i="3" s="1"/>
  <c r="Z60" i="8"/>
  <c r="AA60" i="8" s="1"/>
  <c r="AF66" i="3" s="1"/>
  <c r="AA41" i="8"/>
  <c r="AF47" i="3" s="1"/>
  <c r="AA63" i="8"/>
  <c r="AF69" i="3" s="1"/>
  <c r="AA31" i="8"/>
  <c r="AF37" i="3" s="1"/>
  <c r="AA56" i="8"/>
  <c r="AF62" i="3" s="1"/>
  <c r="M116" i="8"/>
  <c r="AA94" i="8"/>
  <c r="AF100" i="3" s="1"/>
  <c r="AA96" i="8"/>
  <c r="AF102" i="3" s="1"/>
  <c r="AA91" i="8"/>
  <c r="AF97" i="3" s="1"/>
  <c r="AA61" i="8"/>
  <c r="AF67" i="3" s="1"/>
  <c r="Z59" i="8"/>
  <c r="AA59" i="8" s="1"/>
  <c r="AF65" i="3" s="1"/>
  <c r="AA40" i="8"/>
  <c r="AF46" i="3" s="1"/>
  <c r="AA53" i="8"/>
  <c r="AF59" i="3" s="1"/>
  <c r="AA75" i="8"/>
  <c r="AF81" i="3" s="1"/>
  <c r="AA12" i="8"/>
  <c r="AF18" i="3" s="1"/>
  <c r="Z55" i="8"/>
  <c r="AA55" i="8" s="1"/>
  <c r="AF61" i="3" s="1"/>
  <c r="AA8" i="8"/>
  <c r="AF14" i="3" s="1"/>
  <c r="AA22" i="8"/>
  <c r="AF28" i="3" s="1"/>
  <c r="AA10" i="8"/>
  <c r="AF16" i="3" s="1"/>
  <c r="G113" i="4"/>
  <c r="G112" i="4"/>
  <c r="H107" i="4"/>
  <c r="H38" i="4"/>
  <c r="H39" i="4"/>
  <c r="H40" i="4"/>
  <c r="H41" i="4"/>
  <c r="H42" i="4"/>
  <c r="H37" i="4"/>
  <c r="H8" i="4"/>
  <c r="H9" i="4"/>
  <c r="H10" i="4"/>
  <c r="H11" i="4"/>
  <c r="H12" i="4"/>
  <c r="H13" i="4"/>
  <c r="H14" i="4"/>
  <c r="H15" i="4"/>
  <c r="H16" i="4"/>
  <c r="H17" i="4"/>
  <c r="H18" i="4"/>
  <c r="H19" i="4"/>
  <c r="H20" i="4"/>
  <c r="H21" i="4"/>
  <c r="H22" i="4"/>
  <c r="H23" i="4"/>
  <c r="H24" i="4"/>
  <c r="H25" i="4"/>
  <c r="H26" i="4"/>
  <c r="H27" i="4"/>
  <c r="H28" i="4"/>
  <c r="H29" i="4"/>
  <c r="H30" i="4"/>
  <c r="H31" i="4"/>
  <c r="H7" i="4"/>
  <c r="G138" i="4"/>
  <c r="G139" i="4"/>
  <c r="G140" i="4"/>
  <c r="G126" i="4"/>
  <c r="G127" i="4"/>
  <c r="G128" i="4"/>
  <c r="G114" i="4"/>
  <c r="G115" i="4"/>
  <c r="G116" i="4"/>
  <c r="G117" i="4"/>
  <c r="W140" i="4"/>
  <c r="W139" i="4"/>
  <c r="W138" i="4"/>
  <c r="D138" i="4"/>
  <c r="D137" i="4"/>
  <c r="W128" i="4"/>
  <c r="W127" i="4"/>
  <c r="W126" i="4"/>
  <c r="D125" i="4"/>
  <c r="D124" i="4"/>
  <c r="W116" i="4"/>
  <c r="D116" i="4"/>
  <c r="W115" i="4"/>
  <c r="D115" i="4"/>
  <c r="W114" i="4"/>
  <c r="D113" i="4"/>
  <c r="D112" i="4"/>
  <c r="H101" i="4"/>
  <c r="H100" i="4"/>
  <c r="H99" i="4"/>
  <c r="H98" i="4"/>
  <c r="H97" i="4"/>
  <c r="H96" i="4"/>
  <c r="H95" i="4"/>
  <c r="H94" i="4"/>
  <c r="H93" i="4"/>
  <c r="H92" i="4"/>
  <c r="H91" i="4"/>
  <c r="H90" i="4"/>
  <c r="H84" i="4"/>
  <c r="H83" i="4"/>
  <c r="H82" i="4"/>
  <c r="H81" i="4"/>
  <c r="H80" i="4"/>
  <c r="H79" i="4"/>
  <c r="H78" i="4"/>
  <c r="H77" i="4"/>
  <c r="H76" i="4"/>
  <c r="H75" i="4"/>
  <c r="H74" i="4"/>
  <c r="H73" i="4"/>
  <c r="H72" i="4"/>
  <c r="H71" i="4"/>
  <c r="H70" i="4"/>
  <c r="H69" i="4"/>
  <c r="H63" i="4"/>
  <c r="H62" i="4"/>
  <c r="H61" i="4"/>
  <c r="H60" i="4"/>
  <c r="H59" i="4"/>
  <c r="H58" i="4"/>
  <c r="H57" i="4"/>
  <c r="H56" i="4"/>
  <c r="H55" i="4"/>
  <c r="H54" i="4"/>
  <c r="H53" i="4"/>
  <c r="H52" i="4"/>
  <c r="H51" i="4"/>
  <c r="H50" i="4"/>
  <c r="H49" i="4"/>
  <c r="H48" i="4"/>
  <c r="BG115" i="8" l="1"/>
  <c r="U121" i="3" s="1"/>
  <c r="O81" i="3"/>
  <c r="I81" i="3"/>
  <c r="AB39" i="8"/>
  <c r="AB113" i="8" s="1"/>
  <c r="AG119" i="3" s="1"/>
  <c r="AT130" i="4"/>
  <c r="H137" i="9" s="1"/>
  <c r="AV137" i="4"/>
  <c r="J44" i="9"/>
  <c r="BH114" i="4"/>
  <c r="V120" i="9" s="1"/>
  <c r="V60" i="9"/>
  <c r="AU127" i="4"/>
  <c r="I83" i="9"/>
  <c r="AU137" i="4"/>
  <c r="I44" i="9"/>
  <c r="AY137" i="4"/>
  <c r="M44" i="9"/>
  <c r="AX113" i="4"/>
  <c r="L45" i="9"/>
  <c r="BB113" i="4"/>
  <c r="P45" i="9"/>
  <c r="BB114" i="4"/>
  <c r="P120" i="9" s="1"/>
  <c r="P60" i="9"/>
  <c r="AW114" i="4"/>
  <c r="K120" i="9" s="1"/>
  <c r="K60" i="9"/>
  <c r="BA127" i="4"/>
  <c r="O83" i="9"/>
  <c r="BA115" i="4"/>
  <c r="O121" i="9" s="1"/>
  <c r="O81" i="9"/>
  <c r="BF115" i="4"/>
  <c r="T121" i="9" s="1"/>
  <c r="T81" i="9"/>
  <c r="AX114" i="4"/>
  <c r="L120" i="9" s="1"/>
  <c r="L60" i="9"/>
  <c r="BG115" i="4"/>
  <c r="U121" i="9" s="1"/>
  <c r="U81" i="9"/>
  <c r="O123" i="9"/>
  <c r="BC137" i="4"/>
  <c r="Q44" i="9"/>
  <c r="BG137" i="4"/>
  <c r="U44" i="9"/>
  <c r="AZ113" i="4"/>
  <c r="N45" i="9"/>
  <c r="AU113" i="4"/>
  <c r="I45" i="9"/>
  <c r="AZ114" i="4"/>
  <c r="N120" i="9" s="1"/>
  <c r="N60" i="9"/>
  <c r="BE114" i="4"/>
  <c r="S60" i="9"/>
  <c r="BB127" i="4"/>
  <c r="P83" i="9"/>
  <c r="AU115" i="4"/>
  <c r="I121" i="9" s="1"/>
  <c r="I81" i="9"/>
  <c r="AY115" i="4"/>
  <c r="M121" i="9" s="1"/>
  <c r="M81" i="9"/>
  <c r="AZ137" i="4"/>
  <c r="N44" i="9"/>
  <c r="BD137" i="4"/>
  <c r="R44" i="9"/>
  <c r="BH113" i="4"/>
  <c r="V45" i="9"/>
  <c r="AV113" i="4"/>
  <c r="J45" i="9"/>
  <c r="R136" i="9"/>
  <c r="BA114" i="4"/>
  <c r="O120" i="9" s="1"/>
  <c r="O60" i="9"/>
  <c r="BF114" i="4"/>
  <c r="T120" i="9" s="1"/>
  <c r="T60" i="9"/>
  <c r="AX127" i="4"/>
  <c r="L83" i="9"/>
  <c r="BC127" i="4"/>
  <c r="Q83" i="9"/>
  <c r="AV115" i="4"/>
  <c r="J121" i="9" s="1"/>
  <c r="J81" i="9"/>
  <c r="AT118" i="4"/>
  <c r="H124" i="9" s="1"/>
  <c r="H121" i="9"/>
  <c r="BF113" i="4"/>
  <c r="T45" i="9"/>
  <c r="BH127" i="4"/>
  <c r="V83" i="9"/>
  <c r="BH137" i="4"/>
  <c r="V44" i="9"/>
  <c r="AW137" i="4"/>
  <c r="K44" i="9"/>
  <c r="AY113" i="4"/>
  <c r="M45" i="9"/>
  <c r="BD113" i="4"/>
  <c r="R45" i="9"/>
  <c r="AU114" i="4"/>
  <c r="I120" i="9" s="1"/>
  <c r="I60" i="9"/>
  <c r="AY114" i="4"/>
  <c r="M120" i="9" s="1"/>
  <c r="M60" i="9"/>
  <c r="AZ127" i="4"/>
  <c r="N83" i="9"/>
  <c r="AV127" i="4"/>
  <c r="J83" i="9"/>
  <c r="BI130" i="4"/>
  <c r="BD115" i="4"/>
  <c r="R121" i="9" s="1"/>
  <c r="R81" i="9"/>
  <c r="BB137" i="4"/>
  <c r="P44" i="9"/>
  <c r="BE137" i="4"/>
  <c r="S44" i="9"/>
  <c r="BG113" i="4"/>
  <c r="U45" i="9"/>
  <c r="AW113" i="4"/>
  <c r="K45" i="9"/>
  <c r="BC114" i="4"/>
  <c r="Q120" i="9" s="1"/>
  <c r="Q60" i="9"/>
  <c r="BG114" i="4"/>
  <c r="U120" i="9" s="1"/>
  <c r="U60" i="9"/>
  <c r="BF127" i="4"/>
  <c r="T83" i="9"/>
  <c r="BD127" i="4"/>
  <c r="R134" i="9" s="1"/>
  <c r="R83" i="9"/>
  <c r="AZ115" i="4"/>
  <c r="N121" i="9" s="1"/>
  <c r="N81" i="9"/>
  <c r="AW115" i="4"/>
  <c r="K121" i="9" s="1"/>
  <c r="K81" i="9"/>
  <c r="BC113" i="4"/>
  <c r="Q45" i="9"/>
  <c r="BC115" i="4"/>
  <c r="Q121" i="9" s="1"/>
  <c r="Q81" i="9"/>
  <c r="BA137" i="4"/>
  <c r="O44" i="9"/>
  <c r="AX137" i="4"/>
  <c r="L44" i="9"/>
  <c r="BA113" i="4"/>
  <c r="O119" i="9" s="1"/>
  <c r="O45" i="9"/>
  <c r="BE113" i="4"/>
  <c r="S119" i="9" s="1"/>
  <c r="S45" i="9"/>
  <c r="AV114" i="4"/>
  <c r="J120" i="9" s="1"/>
  <c r="J60" i="9"/>
  <c r="AY127" i="4"/>
  <c r="M83" i="9"/>
  <c r="AW127" i="4"/>
  <c r="K83" i="9"/>
  <c r="BB115" i="4"/>
  <c r="P121" i="9" s="1"/>
  <c r="P81" i="9"/>
  <c r="BE115" i="4"/>
  <c r="S121" i="9" s="1"/>
  <c r="S81" i="9"/>
  <c r="AT142" i="4"/>
  <c r="H150" i="9" s="1"/>
  <c r="H145" i="9"/>
  <c r="BI137" i="4"/>
  <c r="BF137" i="4"/>
  <c r="T44" i="9"/>
  <c r="BI113" i="4"/>
  <c r="BD114" i="4"/>
  <c r="R120" i="9" s="1"/>
  <c r="R60" i="9"/>
  <c r="BG127" i="4"/>
  <c r="U83" i="9"/>
  <c r="BE127" i="4"/>
  <c r="S83" i="9"/>
  <c r="BH115" i="4"/>
  <c r="V121" i="9" s="1"/>
  <c r="V81" i="9"/>
  <c r="AX115" i="4"/>
  <c r="L121" i="9" s="1"/>
  <c r="L81" i="9"/>
  <c r="BC115" i="8"/>
  <c r="Q121" i="3" s="1"/>
  <c r="AM39" i="8"/>
  <c r="AF45" i="3"/>
  <c r="S81" i="3"/>
  <c r="AF28" i="8"/>
  <c r="AK34" i="3" s="1"/>
  <c r="AF34" i="3"/>
  <c r="AE50" i="8"/>
  <c r="AJ56" i="3" s="1"/>
  <c r="AF56" i="3"/>
  <c r="BD113" i="8"/>
  <c r="R119" i="3" s="1"/>
  <c r="R45" i="3"/>
  <c r="BG136" i="8"/>
  <c r="U144" i="3" s="1"/>
  <c r="U29" i="3"/>
  <c r="BC114" i="8"/>
  <c r="Q120" i="3" s="1"/>
  <c r="Q60" i="3"/>
  <c r="AX114" i="8"/>
  <c r="L120" i="3" s="1"/>
  <c r="L60" i="3"/>
  <c r="BC126" i="8"/>
  <c r="Q133" i="3" s="1"/>
  <c r="Q62" i="3"/>
  <c r="BD126" i="8"/>
  <c r="R133" i="3" s="1"/>
  <c r="R62" i="3"/>
  <c r="BC137" i="8"/>
  <c r="Q145" i="3" s="1"/>
  <c r="Q44" i="3"/>
  <c r="AY137" i="8"/>
  <c r="M145" i="3" s="1"/>
  <c r="M44" i="3"/>
  <c r="AY127" i="8"/>
  <c r="M134" i="3" s="1"/>
  <c r="M83" i="3"/>
  <c r="BE127" i="8"/>
  <c r="S134" i="3" s="1"/>
  <c r="S83" i="3"/>
  <c r="AV112" i="8"/>
  <c r="J118" i="3" s="1"/>
  <c r="J21" i="3"/>
  <c r="AZ112" i="8"/>
  <c r="N118" i="3" s="1"/>
  <c r="N21" i="3"/>
  <c r="BC113" i="8"/>
  <c r="Q119" i="3" s="1"/>
  <c r="Q45" i="3"/>
  <c r="AW113" i="8"/>
  <c r="K119" i="3" s="1"/>
  <c r="K45" i="3"/>
  <c r="BE136" i="8"/>
  <c r="S144" i="3" s="1"/>
  <c r="S29" i="3"/>
  <c r="BC136" i="8"/>
  <c r="Q144" i="3" s="1"/>
  <c r="Q29" i="3"/>
  <c r="BF138" i="8"/>
  <c r="T146" i="3" s="1"/>
  <c r="T64" i="3"/>
  <c r="AX139" i="8"/>
  <c r="L147" i="3" s="1"/>
  <c r="L85" i="3"/>
  <c r="AV139" i="8"/>
  <c r="J147" i="3" s="1"/>
  <c r="J85" i="3"/>
  <c r="BF115" i="8"/>
  <c r="T121" i="3" s="1"/>
  <c r="T81" i="3"/>
  <c r="BF114" i="8"/>
  <c r="T120" i="3" s="1"/>
  <c r="T60" i="3"/>
  <c r="BD112" i="8"/>
  <c r="R118" i="3" s="1"/>
  <c r="R21" i="3"/>
  <c r="BE114" i="8"/>
  <c r="S120" i="3" s="1"/>
  <c r="S60" i="3"/>
  <c r="AZ114" i="8"/>
  <c r="N120" i="3" s="1"/>
  <c r="N60" i="3"/>
  <c r="AU126" i="8"/>
  <c r="I133" i="3" s="1"/>
  <c r="I62" i="3"/>
  <c r="AW126" i="8"/>
  <c r="K133" i="3" s="1"/>
  <c r="K62" i="3"/>
  <c r="BE137" i="8"/>
  <c r="S145" i="3" s="1"/>
  <c r="S44" i="3"/>
  <c r="BG137" i="8"/>
  <c r="U145" i="3" s="1"/>
  <c r="U44" i="3"/>
  <c r="BA127" i="8"/>
  <c r="O134" i="3" s="1"/>
  <c r="O83" i="3"/>
  <c r="AX127" i="8"/>
  <c r="L134" i="3" s="1"/>
  <c r="L83" i="3"/>
  <c r="BF112" i="8"/>
  <c r="T118" i="3" s="1"/>
  <c r="T21" i="3"/>
  <c r="BH112" i="8"/>
  <c r="V118" i="3" s="1"/>
  <c r="V21" i="3"/>
  <c r="BH113" i="8"/>
  <c r="V119" i="3" s="1"/>
  <c r="V45" i="3"/>
  <c r="BE113" i="8"/>
  <c r="S119" i="3" s="1"/>
  <c r="S45" i="3"/>
  <c r="AW136" i="8"/>
  <c r="K144" i="3" s="1"/>
  <c r="K29" i="3"/>
  <c r="AZ138" i="8"/>
  <c r="N146" i="3" s="1"/>
  <c r="N64" i="3"/>
  <c r="AY139" i="8"/>
  <c r="M147" i="3" s="1"/>
  <c r="M85" i="3"/>
  <c r="BD139" i="8"/>
  <c r="R147" i="3" s="1"/>
  <c r="R85" i="3"/>
  <c r="AV115" i="8"/>
  <c r="J121" i="3" s="1"/>
  <c r="J81" i="3"/>
  <c r="AW139" i="8"/>
  <c r="K147" i="3" s="1"/>
  <c r="K85" i="3"/>
  <c r="BA114" i="8"/>
  <c r="O120" i="3" s="1"/>
  <c r="O60" i="3"/>
  <c r="AY126" i="8"/>
  <c r="M133" i="3" s="1"/>
  <c r="M62" i="3"/>
  <c r="BE126" i="8"/>
  <c r="S133" i="3" s="1"/>
  <c r="S62" i="3"/>
  <c r="AU137" i="8"/>
  <c r="I145" i="3" s="1"/>
  <c r="I44" i="3"/>
  <c r="BC127" i="8"/>
  <c r="Q134" i="3" s="1"/>
  <c r="Q83" i="3"/>
  <c r="BF127" i="8"/>
  <c r="T134" i="3" s="1"/>
  <c r="T83" i="3"/>
  <c r="AW112" i="8"/>
  <c r="K118" i="3" s="1"/>
  <c r="K21" i="3"/>
  <c r="AU112" i="8"/>
  <c r="I118" i="3" s="1"/>
  <c r="I21" i="3"/>
  <c r="BA113" i="8"/>
  <c r="O119" i="3" s="1"/>
  <c r="O45" i="3"/>
  <c r="AX113" i="8"/>
  <c r="L119" i="3" s="1"/>
  <c r="L45" i="3"/>
  <c r="AY136" i="8"/>
  <c r="M144" i="3" s="1"/>
  <c r="M29" i="3"/>
  <c r="AW138" i="8"/>
  <c r="K146" i="3" s="1"/>
  <c r="K64" i="3"/>
  <c r="BH138" i="8"/>
  <c r="V146" i="3" s="1"/>
  <c r="V64" i="3"/>
  <c r="BA139" i="8"/>
  <c r="O147" i="3" s="1"/>
  <c r="O85" i="3"/>
  <c r="AZ126" i="8"/>
  <c r="N133" i="3" s="1"/>
  <c r="N62" i="3"/>
  <c r="BH127" i="8"/>
  <c r="V134" i="3" s="1"/>
  <c r="V83" i="3"/>
  <c r="BC139" i="8"/>
  <c r="Q147" i="3" s="1"/>
  <c r="Q85" i="3"/>
  <c r="BD115" i="8"/>
  <c r="R121" i="3" s="1"/>
  <c r="R81" i="3"/>
  <c r="BH114" i="8"/>
  <c r="V120" i="3" s="1"/>
  <c r="V60" i="3"/>
  <c r="AV114" i="8"/>
  <c r="J120" i="3" s="1"/>
  <c r="J60" i="3"/>
  <c r="BA126" i="8"/>
  <c r="O133" i="3" s="1"/>
  <c r="O62" i="3"/>
  <c r="AX126" i="8"/>
  <c r="L133" i="3" s="1"/>
  <c r="L62" i="3"/>
  <c r="AW137" i="8"/>
  <c r="K145" i="3" s="1"/>
  <c r="K44" i="3"/>
  <c r="AZ137" i="8"/>
  <c r="N145" i="3" s="1"/>
  <c r="N44" i="3"/>
  <c r="BG127" i="8"/>
  <c r="U134" i="3" s="1"/>
  <c r="U83" i="3"/>
  <c r="BG112" i="8"/>
  <c r="U118" i="3" s="1"/>
  <c r="U21" i="3"/>
  <c r="BC112" i="8"/>
  <c r="Q118" i="3" s="1"/>
  <c r="Q21" i="3"/>
  <c r="BF113" i="8"/>
  <c r="T119" i="3" s="1"/>
  <c r="T45" i="3"/>
  <c r="BA136" i="8"/>
  <c r="O144" i="3" s="1"/>
  <c r="O29" i="3"/>
  <c r="AX136" i="8"/>
  <c r="L144" i="3" s="1"/>
  <c r="L29" i="3"/>
  <c r="AY138" i="8"/>
  <c r="M146" i="3" s="1"/>
  <c r="M64" i="3"/>
  <c r="BB138" i="8"/>
  <c r="P146" i="3" s="1"/>
  <c r="P64" i="3"/>
  <c r="AZ139" i="8"/>
  <c r="N147" i="3" s="1"/>
  <c r="N85" i="3"/>
  <c r="AV126" i="8"/>
  <c r="J133" i="3" s="1"/>
  <c r="J62" i="3"/>
  <c r="AY112" i="8"/>
  <c r="M118" i="3" s="1"/>
  <c r="M21" i="3"/>
  <c r="BD138" i="8"/>
  <c r="R146" i="3" s="1"/>
  <c r="R64" i="3"/>
  <c r="AW114" i="8"/>
  <c r="K120" i="3" s="1"/>
  <c r="K60" i="3"/>
  <c r="BD114" i="8"/>
  <c r="R120" i="3" s="1"/>
  <c r="R60" i="3"/>
  <c r="BG126" i="8"/>
  <c r="U133" i="3" s="1"/>
  <c r="U62" i="3"/>
  <c r="BF126" i="8"/>
  <c r="T133" i="3" s="1"/>
  <c r="T62" i="3"/>
  <c r="AV137" i="8"/>
  <c r="J145" i="3" s="1"/>
  <c r="J44" i="3"/>
  <c r="BH137" i="8"/>
  <c r="V145" i="3" s="1"/>
  <c r="V44" i="3"/>
  <c r="BB127" i="8"/>
  <c r="P134" i="3" s="1"/>
  <c r="P83" i="3"/>
  <c r="BE112" i="8"/>
  <c r="S118" i="3" s="1"/>
  <c r="S21" i="3"/>
  <c r="AU113" i="8"/>
  <c r="I119" i="3" s="1"/>
  <c r="I45" i="3"/>
  <c r="BD136" i="8"/>
  <c r="R144" i="3" s="1"/>
  <c r="R29" i="3"/>
  <c r="AZ136" i="8"/>
  <c r="N144" i="3" s="1"/>
  <c r="N29" i="3"/>
  <c r="BG138" i="8"/>
  <c r="U146" i="3" s="1"/>
  <c r="U64" i="3"/>
  <c r="AU138" i="8"/>
  <c r="I146" i="3" s="1"/>
  <c r="I64" i="3"/>
  <c r="BE139" i="8"/>
  <c r="S147" i="3" s="1"/>
  <c r="S85" i="3"/>
  <c r="BH139" i="8"/>
  <c r="V147" i="3" s="1"/>
  <c r="V85" i="3"/>
  <c r="AW127" i="8"/>
  <c r="K134" i="3" s="1"/>
  <c r="K83" i="3"/>
  <c r="AU136" i="8"/>
  <c r="I144" i="3" s="1"/>
  <c r="I29" i="3"/>
  <c r="BB114" i="8"/>
  <c r="P120" i="3" s="1"/>
  <c r="P60" i="3"/>
  <c r="AY114" i="8"/>
  <c r="M120" i="3" s="1"/>
  <c r="M60" i="3"/>
  <c r="BH126" i="8"/>
  <c r="V133" i="3" s="1"/>
  <c r="V62" i="3"/>
  <c r="BA137" i="8"/>
  <c r="O145" i="3" s="1"/>
  <c r="O44" i="3"/>
  <c r="BD137" i="8"/>
  <c r="R145" i="3" s="1"/>
  <c r="R44" i="3"/>
  <c r="AU127" i="8"/>
  <c r="I134" i="3" s="1"/>
  <c r="I83" i="3"/>
  <c r="AV127" i="8"/>
  <c r="J134" i="3" s="1"/>
  <c r="J83" i="3"/>
  <c r="BA112" i="8"/>
  <c r="O118" i="3" s="1"/>
  <c r="O21" i="3"/>
  <c r="AX112" i="8"/>
  <c r="L118" i="3" s="1"/>
  <c r="L21" i="3"/>
  <c r="AY113" i="8"/>
  <c r="M119" i="3" s="1"/>
  <c r="M45" i="3"/>
  <c r="BB113" i="8"/>
  <c r="P119" i="3" s="1"/>
  <c r="P45" i="3"/>
  <c r="BF136" i="8"/>
  <c r="T144" i="3" s="1"/>
  <c r="T29" i="3"/>
  <c r="BH136" i="8"/>
  <c r="V144" i="3" s="1"/>
  <c r="V29" i="3"/>
  <c r="AX138" i="8"/>
  <c r="L146" i="3" s="1"/>
  <c r="L64" i="3"/>
  <c r="BC138" i="8"/>
  <c r="Q146" i="3" s="1"/>
  <c r="Q64" i="3"/>
  <c r="BF139" i="8"/>
  <c r="T147" i="3" s="1"/>
  <c r="T85" i="3"/>
  <c r="BB139" i="8"/>
  <c r="P147" i="3" s="1"/>
  <c r="P85" i="3"/>
  <c r="AW115" i="8"/>
  <c r="K121" i="3" s="1"/>
  <c r="K81" i="3"/>
  <c r="BF137" i="8"/>
  <c r="T145" i="3" s="1"/>
  <c r="T44" i="3"/>
  <c r="BG113" i="8"/>
  <c r="U119" i="3" s="1"/>
  <c r="U45" i="3"/>
  <c r="BE138" i="8"/>
  <c r="S146" i="3" s="1"/>
  <c r="S64" i="3"/>
  <c r="AU114" i="8"/>
  <c r="I120" i="3" s="1"/>
  <c r="I60" i="3"/>
  <c r="BG114" i="8"/>
  <c r="U120" i="3" s="1"/>
  <c r="U60" i="3"/>
  <c r="BB126" i="8"/>
  <c r="P133" i="3" s="1"/>
  <c r="P62" i="3"/>
  <c r="BB137" i="8"/>
  <c r="P145" i="3" s="1"/>
  <c r="P44" i="3"/>
  <c r="AX137" i="8"/>
  <c r="L145" i="3" s="1"/>
  <c r="L44" i="3"/>
  <c r="AZ127" i="8"/>
  <c r="N134" i="3" s="1"/>
  <c r="N83" i="3"/>
  <c r="BD127" i="8"/>
  <c r="R134" i="3" s="1"/>
  <c r="R83" i="3"/>
  <c r="BB112" i="8"/>
  <c r="P118" i="3" s="1"/>
  <c r="P21" i="3"/>
  <c r="AZ113" i="8"/>
  <c r="N119" i="3" s="1"/>
  <c r="N45" i="3"/>
  <c r="AV113" i="8"/>
  <c r="J119" i="3" s="1"/>
  <c r="J45" i="3"/>
  <c r="AV136" i="8"/>
  <c r="J144" i="3" s="1"/>
  <c r="J29" i="3"/>
  <c r="BB136" i="8"/>
  <c r="P144" i="3" s="1"/>
  <c r="P29" i="3"/>
  <c r="BA138" i="8"/>
  <c r="O146" i="3" s="1"/>
  <c r="O64" i="3"/>
  <c r="AV138" i="8"/>
  <c r="J146" i="3" s="1"/>
  <c r="J64" i="3"/>
  <c r="BG139" i="8"/>
  <c r="U147" i="3" s="1"/>
  <c r="U85" i="3"/>
  <c r="AU139" i="8"/>
  <c r="I147" i="3" s="1"/>
  <c r="I85" i="3"/>
  <c r="BB115" i="8"/>
  <c r="P121" i="3" s="1"/>
  <c r="P81" i="3"/>
  <c r="AN28" i="8"/>
  <c r="AS34" i="3" s="1"/>
  <c r="AS118" i="8"/>
  <c r="AV129" i="8"/>
  <c r="J136" i="3" s="1"/>
  <c r="AV141" i="8"/>
  <c r="J149" i="3" s="1"/>
  <c r="AV117" i="8"/>
  <c r="J123" i="3" s="1"/>
  <c r="AW128" i="8"/>
  <c r="K135" i="3" s="1"/>
  <c r="AW140" i="8"/>
  <c r="K148" i="3" s="1"/>
  <c r="BB37" i="8"/>
  <c r="BA37" i="8"/>
  <c r="BH37" i="8"/>
  <c r="AZ37" i="8"/>
  <c r="AT125" i="8"/>
  <c r="H132" i="3" s="1"/>
  <c r="BF37" i="8"/>
  <c r="AX37" i="8"/>
  <c r="BC37" i="8"/>
  <c r="AY37" i="8"/>
  <c r="BG37" i="8"/>
  <c r="AW37" i="8"/>
  <c r="AU37" i="8"/>
  <c r="AV37" i="8"/>
  <c r="BE37" i="8"/>
  <c r="BD37" i="8"/>
  <c r="BH141" i="8"/>
  <c r="V149" i="3" s="1"/>
  <c r="BH117" i="8"/>
  <c r="V123" i="3" s="1"/>
  <c r="BH129" i="8"/>
  <c r="V136" i="3" s="1"/>
  <c r="BD129" i="8"/>
  <c r="R136" i="3" s="1"/>
  <c r="BD141" i="8"/>
  <c r="R149" i="3" s="1"/>
  <c r="BD117" i="8"/>
  <c r="R123" i="3" s="1"/>
  <c r="BD128" i="8"/>
  <c r="R135" i="3" s="1"/>
  <c r="BD140" i="8"/>
  <c r="R148" i="3" s="1"/>
  <c r="AT142" i="8"/>
  <c r="H150" i="3" s="1"/>
  <c r="AW129" i="8"/>
  <c r="K136" i="3" s="1"/>
  <c r="AW117" i="8"/>
  <c r="K123" i="3" s="1"/>
  <c r="AW141" i="8"/>
  <c r="K149" i="3" s="1"/>
  <c r="BG128" i="8"/>
  <c r="U135" i="3" s="1"/>
  <c r="BG140" i="8"/>
  <c r="U148" i="3" s="1"/>
  <c r="AU117" i="8"/>
  <c r="I123" i="3" s="1"/>
  <c r="AU129" i="8"/>
  <c r="I136" i="3" s="1"/>
  <c r="AU141" i="8"/>
  <c r="I149" i="3" s="1"/>
  <c r="BE129" i="8"/>
  <c r="S136" i="3" s="1"/>
  <c r="BE117" i="8"/>
  <c r="S123" i="3" s="1"/>
  <c r="BE141" i="8"/>
  <c r="S149" i="3" s="1"/>
  <c r="BB140" i="8"/>
  <c r="P148" i="3" s="1"/>
  <c r="BB128" i="8"/>
  <c r="P135" i="3" s="1"/>
  <c r="BC117" i="8"/>
  <c r="Q123" i="3" s="1"/>
  <c r="BC129" i="8"/>
  <c r="Q136" i="3" s="1"/>
  <c r="BC141" i="8"/>
  <c r="Q149" i="3" s="1"/>
  <c r="AT124" i="8"/>
  <c r="H131" i="3" s="1"/>
  <c r="BG25" i="8"/>
  <c r="AY25" i="8"/>
  <c r="BF25" i="8"/>
  <c r="AX25" i="8"/>
  <c r="BD25" i="8"/>
  <c r="AV25" i="8"/>
  <c r="AZ25" i="8"/>
  <c r="AW25" i="8"/>
  <c r="AU25" i="8"/>
  <c r="BE25" i="8"/>
  <c r="BH25" i="8"/>
  <c r="BC25" i="8"/>
  <c r="BB25" i="8"/>
  <c r="BA25" i="8"/>
  <c r="AU140" i="8"/>
  <c r="I148" i="3" s="1"/>
  <c r="AU128" i="8"/>
  <c r="I135" i="3" s="1"/>
  <c r="AX128" i="8"/>
  <c r="L135" i="3" s="1"/>
  <c r="AX140" i="8"/>
  <c r="L148" i="3" s="1"/>
  <c r="AY141" i="8"/>
  <c r="M149" i="3" s="1"/>
  <c r="AY129" i="8"/>
  <c r="M136" i="3" s="1"/>
  <c r="AY117" i="8"/>
  <c r="M123" i="3" s="1"/>
  <c r="AX129" i="8"/>
  <c r="L136" i="3" s="1"/>
  <c r="AX141" i="8"/>
  <c r="L149" i="3" s="1"/>
  <c r="AX117" i="8"/>
  <c r="L123" i="3" s="1"/>
  <c r="AV140" i="8"/>
  <c r="J148" i="3" s="1"/>
  <c r="AV128" i="8"/>
  <c r="J135" i="3" s="1"/>
  <c r="AY128" i="8"/>
  <c r="M135" i="3" s="1"/>
  <c r="AY140" i="8"/>
  <c r="BA140" i="8"/>
  <c r="O148" i="3" s="1"/>
  <c r="BA128" i="8"/>
  <c r="O135" i="3" s="1"/>
  <c r="BF128" i="8"/>
  <c r="T135" i="3" s="1"/>
  <c r="BF140" i="8"/>
  <c r="T148" i="3" s="1"/>
  <c r="BE95" i="8"/>
  <c r="AW95" i="8"/>
  <c r="AT116" i="8"/>
  <c r="BC95" i="8"/>
  <c r="AU95" i="8"/>
  <c r="BA95" i="8"/>
  <c r="BH95" i="8"/>
  <c r="AZ95" i="8"/>
  <c r="BD95" i="8"/>
  <c r="BB95" i="8"/>
  <c r="AY95" i="8"/>
  <c r="AV95" i="8"/>
  <c r="BG95" i="8"/>
  <c r="BF95" i="8"/>
  <c r="AX95" i="8"/>
  <c r="BG141" i="8"/>
  <c r="U149" i="3" s="1"/>
  <c r="BG117" i="8"/>
  <c r="U123" i="3" s="1"/>
  <c r="BG129" i="8"/>
  <c r="U136" i="3" s="1"/>
  <c r="BA141" i="8"/>
  <c r="O149" i="3" s="1"/>
  <c r="BA117" i="8"/>
  <c r="O123" i="3" s="1"/>
  <c r="BA129" i="8"/>
  <c r="O136" i="3" s="1"/>
  <c r="BF129" i="8"/>
  <c r="T136" i="3" s="1"/>
  <c r="BF141" i="8"/>
  <c r="T149" i="3" s="1"/>
  <c r="BF117" i="8"/>
  <c r="T123" i="3" s="1"/>
  <c r="BC140" i="8"/>
  <c r="Q148" i="3" s="1"/>
  <c r="BC128" i="8"/>
  <c r="Q135" i="3" s="1"/>
  <c r="AZ128" i="8"/>
  <c r="N135" i="3" s="1"/>
  <c r="AZ140" i="8"/>
  <c r="N148" i="3" s="1"/>
  <c r="AZ141" i="8"/>
  <c r="N149" i="3" s="1"/>
  <c r="AZ117" i="8"/>
  <c r="N123" i="3" s="1"/>
  <c r="AZ129" i="8"/>
  <c r="N136" i="3" s="1"/>
  <c r="BE128" i="8"/>
  <c r="S135" i="3" s="1"/>
  <c r="BE140" i="8"/>
  <c r="S148" i="3" s="1"/>
  <c r="BH128" i="8"/>
  <c r="V135" i="3" s="1"/>
  <c r="BH140" i="8"/>
  <c r="V148" i="3" s="1"/>
  <c r="BB117" i="8"/>
  <c r="BB141" i="8"/>
  <c r="P149" i="3" s="1"/>
  <c r="BB129" i="8"/>
  <c r="P136" i="3" s="1"/>
  <c r="I118" i="8"/>
  <c r="I119" i="8" s="1"/>
  <c r="I130" i="8"/>
  <c r="I131" i="8" s="1"/>
  <c r="H118" i="8"/>
  <c r="H119" i="8" s="1"/>
  <c r="AA54" i="8"/>
  <c r="AF60" i="3" s="1"/>
  <c r="AB50" i="8"/>
  <c r="AG56" i="3" s="1"/>
  <c r="Y114" i="8"/>
  <c r="AK50" i="8"/>
  <c r="AP56" i="3" s="1"/>
  <c r="AC50" i="8"/>
  <c r="AH56" i="3" s="1"/>
  <c r="AJ50" i="8"/>
  <c r="AO56" i="3" s="1"/>
  <c r="H130" i="8"/>
  <c r="H131" i="8" s="1"/>
  <c r="AL50" i="8"/>
  <c r="AQ56" i="3" s="1"/>
  <c r="AD50" i="8"/>
  <c r="AI56" i="3" s="1"/>
  <c r="AF50" i="8"/>
  <c r="AK56" i="3" s="1"/>
  <c r="AG50" i="8"/>
  <c r="AL56" i="3" s="1"/>
  <c r="AN50" i="8"/>
  <c r="AS56" i="3" s="1"/>
  <c r="AI50" i="8"/>
  <c r="AN56" i="3" s="1"/>
  <c r="AH50" i="8"/>
  <c r="AM56" i="3" s="1"/>
  <c r="AM50" i="8"/>
  <c r="AR56" i="3" s="1"/>
  <c r="AO50" i="8"/>
  <c r="AT56" i="3" s="1"/>
  <c r="AJ28" i="8"/>
  <c r="AO34" i="3" s="1"/>
  <c r="AC28" i="8"/>
  <c r="AH34" i="3" s="1"/>
  <c r="AK28" i="8"/>
  <c r="AP34" i="3" s="1"/>
  <c r="AO28" i="8"/>
  <c r="AT34" i="3" s="1"/>
  <c r="AD28" i="8"/>
  <c r="AI34" i="3" s="1"/>
  <c r="AI28" i="8"/>
  <c r="AN34" i="3" s="1"/>
  <c r="AL28" i="8"/>
  <c r="AQ34" i="3" s="1"/>
  <c r="AG28" i="8"/>
  <c r="AL34" i="3" s="1"/>
  <c r="AE28" i="8"/>
  <c r="AJ34" i="3" s="1"/>
  <c r="AP28" i="8"/>
  <c r="AU34" i="3" s="1"/>
  <c r="AM28" i="8"/>
  <c r="AR34" i="3" s="1"/>
  <c r="AH28" i="8"/>
  <c r="AM34" i="3" s="1"/>
  <c r="AB28" i="8"/>
  <c r="AG34" i="3" s="1"/>
  <c r="Z142" i="8"/>
  <c r="AA95" i="8"/>
  <c r="Z118" i="8"/>
  <c r="I142" i="8"/>
  <c r="I143" i="8" s="1"/>
  <c r="AF39" i="8"/>
  <c r="AP39" i="8"/>
  <c r="AC39" i="8"/>
  <c r="AG39" i="8"/>
  <c r="AO39" i="8"/>
  <c r="AN39" i="8"/>
  <c r="AH39" i="8"/>
  <c r="AI39" i="8"/>
  <c r="AL39" i="8"/>
  <c r="AD39" i="8"/>
  <c r="AJ39" i="8"/>
  <c r="AE39" i="8"/>
  <c r="AK39" i="8"/>
  <c r="Z130" i="8"/>
  <c r="AL60" i="8"/>
  <c r="AQ66" i="3" s="1"/>
  <c r="AD60" i="8"/>
  <c r="AI66" i="3" s="1"/>
  <c r="AK60" i="8"/>
  <c r="AP66" i="3" s="1"/>
  <c r="AC60" i="8"/>
  <c r="AH66" i="3" s="1"/>
  <c r="AI60" i="8"/>
  <c r="AN66" i="3" s="1"/>
  <c r="AO60" i="8"/>
  <c r="AT66" i="3" s="1"/>
  <c r="AG60" i="8"/>
  <c r="AL66" i="3" s="1"/>
  <c r="AF60" i="8"/>
  <c r="AK66" i="3" s="1"/>
  <c r="AB60" i="8"/>
  <c r="AG66" i="3" s="1"/>
  <c r="AE60" i="8"/>
  <c r="AJ66" i="3" s="1"/>
  <c r="AN60" i="8"/>
  <c r="AS66" i="3" s="1"/>
  <c r="AM60" i="8"/>
  <c r="AR66" i="3" s="1"/>
  <c r="AJ60" i="8"/>
  <c r="AO66" i="3" s="1"/>
  <c r="AH60" i="8"/>
  <c r="AM66" i="3" s="1"/>
  <c r="AE7" i="8"/>
  <c r="AJ13" i="3" s="1"/>
  <c r="AL7" i="8"/>
  <c r="AQ13" i="3" s="1"/>
  <c r="AK7" i="8"/>
  <c r="AP13" i="3" s="1"/>
  <c r="AC7" i="8"/>
  <c r="AH13" i="3" s="1"/>
  <c r="AH7" i="8"/>
  <c r="AM13" i="3" s="1"/>
  <c r="AJ7" i="8"/>
  <c r="AO13" i="3" s="1"/>
  <c r="AB7" i="8"/>
  <c r="AG13" i="3" s="1"/>
  <c r="AI7" i="8"/>
  <c r="AN13" i="3" s="1"/>
  <c r="AP7" i="8"/>
  <c r="AU13" i="3" s="1"/>
  <c r="AO7" i="8"/>
  <c r="AT13" i="3" s="1"/>
  <c r="AG7" i="8"/>
  <c r="AL13" i="3" s="1"/>
  <c r="AN7" i="8"/>
  <c r="AS13" i="3" s="1"/>
  <c r="AF7" i="8"/>
  <c r="AK13" i="3" s="1"/>
  <c r="AM7" i="8"/>
  <c r="AR13" i="3" s="1"/>
  <c r="AD7" i="8"/>
  <c r="AI13" i="3" s="1"/>
  <c r="AL62" i="8"/>
  <c r="AQ68" i="3" s="1"/>
  <c r="AD62" i="8"/>
  <c r="AI68" i="3" s="1"/>
  <c r="AK62" i="8"/>
  <c r="AP68" i="3" s="1"/>
  <c r="AC62" i="8"/>
  <c r="AH68" i="3" s="1"/>
  <c r="AJ62" i="8"/>
  <c r="AO68" i="3" s="1"/>
  <c r="AB62" i="8"/>
  <c r="AG68" i="3" s="1"/>
  <c r="AI62" i="8"/>
  <c r="AN68" i="3" s="1"/>
  <c r="AO62" i="8"/>
  <c r="AT68" i="3" s="1"/>
  <c r="AG62" i="8"/>
  <c r="AL68" i="3" s="1"/>
  <c r="AN62" i="8"/>
  <c r="AS68" i="3" s="1"/>
  <c r="AM62" i="8"/>
  <c r="AR68" i="3" s="1"/>
  <c r="AH62" i="8"/>
  <c r="AM68" i="3" s="1"/>
  <c r="AF62" i="8"/>
  <c r="AK68" i="3" s="1"/>
  <c r="AE62" i="8"/>
  <c r="AJ68" i="3" s="1"/>
  <c r="AJ92" i="8"/>
  <c r="AO98" i="3" s="1"/>
  <c r="AB92" i="8"/>
  <c r="AG98" i="3" s="1"/>
  <c r="AI92" i="8"/>
  <c r="AN98" i="3" s="1"/>
  <c r="AH92" i="8"/>
  <c r="AM98" i="3" s="1"/>
  <c r="AO92" i="8"/>
  <c r="AT98" i="3" s="1"/>
  <c r="AG92" i="8"/>
  <c r="AL98" i="3" s="1"/>
  <c r="AM92" i="8"/>
  <c r="AR98" i="3" s="1"/>
  <c r="AE92" i="8"/>
  <c r="AJ98" i="3" s="1"/>
  <c r="AN92" i="8"/>
  <c r="AS98" i="3" s="1"/>
  <c r="AL92" i="8"/>
  <c r="AQ98" i="3" s="1"/>
  <c r="AK92" i="8"/>
  <c r="AP98" i="3" s="1"/>
  <c r="AD92" i="8"/>
  <c r="AI98" i="3" s="1"/>
  <c r="AF92" i="8"/>
  <c r="AK98" i="3" s="1"/>
  <c r="AC92" i="8"/>
  <c r="AH98" i="3" s="1"/>
  <c r="AD19" i="8"/>
  <c r="AI25" i="3" s="1"/>
  <c r="AK19" i="8"/>
  <c r="AP25" i="3" s="1"/>
  <c r="AC19" i="8"/>
  <c r="AH25" i="3" s="1"/>
  <c r="AJ19" i="8"/>
  <c r="AO25" i="3" s="1"/>
  <c r="AB19" i="8"/>
  <c r="AG25" i="3" s="1"/>
  <c r="AI19" i="8"/>
  <c r="AN25" i="3" s="1"/>
  <c r="AP19" i="8"/>
  <c r="AU25" i="3" s="1"/>
  <c r="AH19" i="8"/>
  <c r="AM25" i="3" s="1"/>
  <c r="AO19" i="8"/>
  <c r="AT25" i="3" s="1"/>
  <c r="AG19" i="8"/>
  <c r="AL25" i="3" s="1"/>
  <c r="AM19" i="8"/>
  <c r="AR25" i="3" s="1"/>
  <c r="AN19" i="8"/>
  <c r="AS25" i="3" s="1"/>
  <c r="AF19" i="8"/>
  <c r="AK25" i="3" s="1"/>
  <c r="AE19" i="8"/>
  <c r="AJ25" i="3" s="1"/>
  <c r="AL19" i="8"/>
  <c r="AQ25" i="3" s="1"/>
  <c r="AN10" i="8"/>
  <c r="AS16" i="3" s="1"/>
  <c r="AM10" i="8"/>
  <c r="AR16" i="3" s="1"/>
  <c r="AE10" i="8"/>
  <c r="AJ16" i="3" s="1"/>
  <c r="AK10" i="8"/>
  <c r="AP16" i="3" s="1"/>
  <c r="AL10" i="8"/>
  <c r="AQ16" i="3" s="1"/>
  <c r="AD10" i="8"/>
  <c r="AI16" i="3" s="1"/>
  <c r="AC10" i="8"/>
  <c r="AH16" i="3" s="1"/>
  <c r="AJ10" i="8"/>
  <c r="AO16" i="3" s="1"/>
  <c r="AB10" i="8"/>
  <c r="AG16" i="3" s="1"/>
  <c r="AI10" i="8"/>
  <c r="AN16" i="3" s="1"/>
  <c r="AO10" i="8"/>
  <c r="AT16" i="3" s="1"/>
  <c r="AF10" i="8"/>
  <c r="AK16" i="3" s="1"/>
  <c r="AP10" i="8"/>
  <c r="AU16" i="3" s="1"/>
  <c r="AH10" i="8"/>
  <c r="AM16" i="3" s="1"/>
  <c r="AG10" i="8"/>
  <c r="AL16" i="3" s="1"/>
  <c r="AN18" i="8"/>
  <c r="AS24" i="3" s="1"/>
  <c r="AM18" i="8"/>
  <c r="AR24" i="3" s="1"/>
  <c r="AE18" i="8"/>
  <c r="AJ24" i="3" s="1"/>
  <c r="AK18" i="8"/>
  <c r="AP24" i="3" s="1"/>
  <c r="AL18" i="8"/>
  <c r="AQ24" i="3" s="1"/>
  <c r="AD18" i="8"/>
  <c r="AI24" i="3" s="1"/>
  <c r="AC18" i="8"/>
  <c r="AH24" i="3" s="1"/>
  <c r="AB18" i="8"/>
  <c r="AG24" i="3" s="1"/>
  <c r="AJ18" i="8"/>
  <c r="AO24" i="3" s="1"/>
  <c r="AI18" i="8"/>
  <c r="AN24" i="3" s="1"/>
  <c r="AO18" i="8"/>
  <c r="AT24" i="3" s="1"/>
  <c r="AP18" i="8"/>
  <c r="AU24" i="3" s="1"/>
  <c r="AH18" i="8"/>
  <c r="AM24" i="3" s="1"/>
  <c r="AG18" i="8"/>
  <c r="AL24" i="3" s="1"/>
  <c r="AF18" i="8"/>
  <c r="AK24" i="3" s="1"/>
  <c r="AL59" i="8"/>
  <c r="AQ65" i="3" s="1"/>
  <c r="AD59" i="8"/>
  <c r="AI65" i="3" s="1"/>
  <c r="AK59" i="8"/>
  <c r="AP65" i="3" s="1"/>
  <c r="AC59" i="8"/>
  <c r="AH65" i="3" s="1"/>
  <c r="AI59" i="8"/>
  <c r="AN65" i="3" s="1"/>
  <c r="AO59" i="8"/>
  <c r="AT65" i="3" s="1"/>
  <c r="AG59" i="8"/>
  <c r="AL65" i="3" s="1"/>
  <c r="AF59" i="8"/>
  <c r="AK65" i="3" s="1"/>
  <c r="AB59" i="8"/>
  <c r="AG65" i="3" s="1"/>
  <c r="AN59" i="8"/>
  <c r="AS65" i="3" s="1"/>
  <c r="AM59" i="8"/>
  <c r="AR65" i="3" s="1"/>
  <c r="AJ59" i="8"/>
  <c r="AO65" i="3" s="1"/>
  <c r="AH59" i="8"/>
  <c r="AM65" i="3" s="1"/>
  <c r="AE59" i="8"/>
  <c r="AJ65" i="3" s="1"/>
  <c r="AB8" i="8"/>
  <c r="AG14" i="3" s="1"/>
  <c r="AI8" i="8"/>
  <c r="AN14" i="3" s="1"/>
  <c r="AG8" i="8"/>
  <c r="AL14" i="3" s="1"/>
  <c r="AP8" i="8"/>
  <c r="AU14" i="3" s="1"/>
  <c r="AH8" i="8"/>
  <c r="AM14" i="3" s="1"/>
  <c r="AO8" i="8"/>
  <c r="AT14" i="3" s="1"/>
  <c r="AN8" i="8"/>
  <c r="AS14" i="3" s="1"/>
  <c r="AF8" i="8"/>
  <c r="AK14" i="3" s="1"/>
  <c r="AM8" i="8"/>
  <c r="AR14" i="3" s="1"/>
  <c r="AE8" i="8"/>
  <c r="AJ14" i="3" s="1"/>
  <c r="AK8" i="8"/>
  <c r="AP14" i="3" s="1"/>
  <c r="AL8" i="8"/>
  <c r="AQ14" i="3" s="1"/>
  <c r="AD8" i="8"/>
  <c r="AI14" i="3" s="1"/>
  <c r="AC8" i="8"/>
  <c r="AH14" i="3" s="1"/>
  <c r="AJ8" i="8"/>
  <c r="AO14" i="3" s="1"/>
  <c r="AK40" i="8"/>
  <c r="AP46" i="3" s="1"/>
  <c r="AC40" i="8"/>
  <c r="AH46" i="3" s="1"/>
  <c r="AJ40" i="8"/>
  <c r="AO46" i="3" s="1"/>
  <c r="AB40" i="8"/>
  <c r="AG46" i="3" s="1"/>
  <c r="AM40" i="8"/>
  <c r="AR46" i="3" s="1"/>
  <c r="AL40" i="8"/>
  <c r="AQ46" i="3" s="1"/>
  <c r="AI40" i="8"/>
  <c r="AN46" i="3" s="1"/>
  <c r="AH40" i="8"/>
  <c r="AM46" i="3" s="1"/>
  <c r="AG40" i="8"/>
  <c r="AL46" i="3" s="1"/>
  <c r="AP40" i="8"/>
  <c r="AU46" i="3" s="1"/>
  <c r="AF40" i="8"/>
  <c r="AK46" i="3" s="1"/>
  <c r="AO40" i="8"/>
  <c r="AT46" i="3" s="1"/>
  <c r="AE40" i="8"/>
  <c r="AJ46" i="3" s="1"/>
  <c r="AN40" i="8"/>
  <c r="AS46" i="3" s="1"/>
  <c r="AD40" i="8"/>
  <c r="AI46" i="3" s="1"/>
  <c r="AI41" i="8"/>
  <c r="AN47" i="3" s="1"/>
  <c r="AP41" i="8"/>
  <c r="AU47" i="3" s="1"/>
  <c r="AH41" i="8"/>
  <c r="AM47" i="3" s="1"/>
  <c r="AK41" i="8"/>
  <c r="AP47" i="3" s="1"/>
  <c r="AJ41" i="8"/>
  <c r="AO47" i="3" s="1"/>
  <c r="AG41" i="8"/>
  <c r="AL47" i="3" s="1"/>
  <c r="AF41" i="8"/>
  <c r="AK47" i="3" s="1"/>
  <c r="AO41" i="8"/>
  <c r="AT47" i="3" s="1"/>
  <c r="AE41" i="8"/>
  <c r="AJ47" i="3" s="1"/>
  <c r="AN41" i="8"/>
  <c r="AS47" i="3" s="1"/>
  <c r="AD41" i="8"/>
  <c r="AI47" i="3" s="1"/>
  <c r="AM41" i="8"/>
  <c r="AR47" i="3" s="1"/>
  <c r="AC41" i="8"/>
  <c r="AH47" i="3" s="1"/>
  <c r="AL41" i="8"/>
  <c r="AQ47" i="3" s="1"/>
  <c r="AB41" i="8"/>
  <c r="AG47" i="3" s="1"/>
  <c r="AK26" i="8"/>
  <c r="AP32" i="3" s="1"/>
  <c r="AC26" i="8"/>
  <c r="AH32" i="3" s="1"/>
  <c r="AJ26" i="8"/>
  <c r="AO32" i="3" s="1"/>
  <c r="AB26" i="8"/>
  <c r="AG32" i="3" s="1"/>
  <c r="AI26" i="8"/>
  <c r="AN32" i="3" s="1"/>
  <c r="AP26" i="8"/>
  <c r="AU32" i="3" s="1"/>
  <c r="AH26" i="8"/>
  <c r="AM32" i="3" s="1"/>
  <c r="AO26" i="8"/>
  <c r="AT32" i="3" s="1"/>
  <c r="AG26" i="8"/>
  <c r="AL32" i="3" s="1"/>
  <c r="AN26" i="8"/>
  <c r="AS32" i="3" s="1"/>
  <c r="AF26" i="8"/>
  <c r="AK32" i="3" s="1"/>
  <c r="AL26" i="8"/>
  <c r="AQ32" i="3" s="1"/>
  <c r="AE26" i="8"/>
  <c r="AJ32" i="3" s="1"/>
  <c r="AM26" i="8"/>
  <c r="AR32" i="3" s="1"/>
  <c r="AD26" i="8"/>
  <c r="AI32" i="3" s="1"/>
  <c r="AJ20" i="8"/>
  <c r="AO26" i="3" s="1"/>
  <c r="AB20" i="8"/>
  <c r="AG26" i="3" s="1"/>
  <c r="AI20" i="8"/>
  <c r="AN26" i="3" s="1"/>
  <c r="AG20" i="8"/>
  <c r="AL26" i="3" s="1"/>
  <c r="AP20" i="8"/>
  <c r="AU26" i="3" s="1"/>
  <c r="AH20" i="8"/>
  <c r="AM26" i="3" s="1"/>
  <c r="AO20" i="8"/>
  <c r="AT26" i="3" s="1"/>
  <c r="AN20" i="8"/>
  <c r="AS26" i="3" s="1"/>
  <c r="AF20" i="8"/>
  <c r="AK26" i="3" s="1"/>
  <c r="AM20" i="8"/>
  <c r="AR26" i="3" s="1"/>
  <c r="AE20" i="8"/>
  <c r="AJ26" i="3" s="1"/>
  <c r="AK20" i="8"/>
  <c r="AP26" i="3" s="1"/>
  <c r="AC20" i="8"/>
  <c r="AH26" i="3" s="1"/>
  <c r="AL20" i="8"/>
  <c r="AQ26" i="3" s="1"/>
  <c r="AD20" i="8"/>
  <c r="AI26" i="3" s="1"/>
  <c r="AJ93" i="8"/>
  <c r="AO99" i="3" s="1"/>
  <c r="AB93" i="8"/>
  <c r="AG99" i="3" s="1"/>
  <c r="AI93" i="8"/>
  <c r="AN99" i="3" s="1"/>
  <c r="AH93" i="8"/>
  <c r="AM99" i="3" s="1"/>
  <c r="AO93" i="8"/>
  <c r="AT99" i="3" s="1"/>
  <c r="AG93" i="8"/>
  <c r="AL99" i="3" s="1"/>
  <c r="AM93" i="8"/>
  <c r="AR99" i="3" s="1"/>
  <c r="AE93" i="8"/>
  <c r="AJ99" i="3" s="1"/>
  <c r="AD93" i="8"/>
  <c r="AI99" i="3" s="1"/>
  <c r="AC93" i="8"/>
  <c r="AH99" i="3" s="1"/>
  <c r="AL93" i="8"/>
  <c r="AQ99" i="3" s="1"/>
  <c r="AF93" i="8"/>
  <c r="AK99" i="3" s="1"/>
  <c r="AK93" i="8"/>
  <c r="AP99" i="3" s="1"/>
  <c r="AN93" i="8"/>
  <c r="AS99" i="3" s="1"/>
  <c r="AL53" i="8"/>
  <c r="AQ59" i="3" s="1"/>
  <c r="AD53" i="8"/>
  <c r="AI59" i="3" s="1"/>
  <c r="AI53" i="8"/>
  <c r="AN59" i="3" s="1"/>
  <c r="AO53" i="8"/>
  <c r="AT59" i="3" s="1"/>
  <c r="AE53" i="8"/>
  <c r="AJ59" i="3" s="1"/>
  <c r="AN53" i="8"/>
  <c r="AS59" i="3" s="1"/>
  <c r="AC53" i="8"/>
  <c r="AH59" i="3" s="1"/>
  <c r="AH53" i="8"/>
  <c r="AM59" i="3" s="1"/>
  <c r="AG53" i="8"/>
  <c r="AL59" i="3" s="1"/>
  <c r="AF53" i="8"/>
  <c r="AK59" i="3" s="1"/>
  <c r="AB53" i="8"/>
  <c r="AG59" i="3" s="1"/>
  <c r="AM53" i="8"/>
  <c r="AR59" i="3" s="1"/>
  <c r="AK53" i="8"/>
  <c r="AP59" i="3" s="1"/>
  <c r="AJ53" i="8"/>
  <c r="AO59" i="3" s="1"/>
  <c r="Y130" i="8"/>
  <c r="AA117" i="8"/>
  <c r="AF123" i="3" s="1"/>
  <c r="AA129" i="8"/>
  <c r="AF136" i="3" s="1"/>
  <c r="AP107" i="8"/>
  <c r="AU113" i="3" s="1"/>
  <c r="AH107" i="8"/>
  <c r="AM113" i="3" s="1"/>
  <c r="AO107" i="8"/>
  <c r="AT113" i="3" s="1"/>
  <c r="AG107" i="8"/>
  <c r="AL113" i="3" s="1"/>
  <c r="AA141" i="8"/>
  <c r="AF149" i="3" s="1"/>
  <c r="AJ107" i="8"/>
  <c r="AO113" i="3" s="1"/>
  <c r="AI107" i="8"/>
  <c r="AN113" i="3" s="1"/>
  <c r="AF107" i="8"/>
  <c r="AK113" i="3" s="1"/>
  <c r="AE107" i="8"/>
  <c r="AJ113" i="3" s="1"/>
  <c r="AM107" i="8"/>
  <c r="AR113" i="3" s="1"/>
  <c r="AC107" i="8"/>
  <c r="AH113" i="3" s="1"/>
  <c r="AN107" i="8"/>
  <c r="AS113" i="3" s="1"/>
  <c r="AL107" i="8"/>
  <c r="AQ113" i="3" s="1"/>
  <c r="AK107" i="8"/>
  <c r="AP113" i="3" s="1"/>
  <c r="AD107" i="8"/>
  <c r="AI113" i="3" s="1"/>
  <c r="AB107" i="8"/>
  <c r="AG113" i="3" s="1"/>
  <c r="AI27" i="8"/>
  <c r="AN33" i="3" s="1"/>
  <c r="AP27" i="8"/>
  <c r="AU33" i="3" s="1"/>
  <c r="AH27" i="8"/>
  <c r="AM33" i="3" s="1"/>
  <c r="AO27" i="8"/>
  <c r="AT33" i="3" s="1"/>
  <c r="AG27" i="8"/>
  <c r="AL33" i="3" s="1"/>
  <c r="AN27" i="8"/>
  <c r="AS33" i="3" s="1"/>
  <c r="AF27" i="8"/>
  <c r="AK33" i="3" s="1"/>
  <c r="AM27" i="8"/>
  <c r="AR33" i="3" s="1"/>
  <c r="AE27" i="8"/>
  <c r="AJ33" i="3" s="1"/>
  <c r="AL27" i="8"/>
  <c r="AQ33" i="3" s="1"/>
  <c r="AD27" i="8"/>
  <c r="AI33" i="3" s="1"/>
  <c r="AJ27" i="8"/>
  <c r="AO33" i="3" s="1"/>
  <c r="AB27" i="8"/>
  <c r="AG33" i="3" s="1"/>
  <c r="AK27" i="8"/>
  <c r="AP33" i="3" s="1"/>
  <c r="AC27" i="8"/>
  <c r="AH33" i="3" s="1"/>
  <c r="AA15" i="8"/>
  <c r="AF21" i="3" s="1"/>
  <c r="M128" i="8"/>
  <c r="M140" i="8"/>
  <c r="N116" i="8"/>
  <c r="AL55" i="8"/>
  <c r="AQ61" i="3" s="1"/>
  <c r="AD55" i="8"/>
  <c r="AI61" i="3" s="1"/>
  <c r="AI55" i="8"/>
  <c r="AN61" i="3" s="1"/>
  <c r="AO55" i="8"/>
  <c r="AT61" i="3" s="1"/>
  <c r="AE55" i="8"/>
  <c r="AJ61" i="3" s="1"/>
  <c r="AN55" i="8"/>
  <c r="AS61" i="3" s="1"/>
  <c r="AC55" i="8"/>
  <c r="AH61" i="3" s="1"/>
  <c r="AM55" i="8"/>
  <c r="AR61" i="3" s="1"/>
  <c r="AK55" i="8"/>
  <c r="AP61" i="3" s="1"/>
  <c r="AJ55" i="8"/>
  <c r="AO61" i="3" s="1"/>
  <c r="AH55" i="8"/>
  <c r="AM61" i="3" s="1"/>
  <c r="AG55" i="8"/>
  <c r="AL61" i="3" s="1"/>
  <c r="AF55" i="8"/>
  <c r="AK61" i="3" s="1"/>
  <c r="AB55" i="8"/>
  <c r="AG61" i="3" s="1"/>
  <c r="AL61" i="8"/>
  <c r="AQ67" i="3" s="1"/>
  <c r="AD61" i="8"/>
  <c r="AI67" i="3" s="1"/>
  <c r="AK61" i="8"/>
  <c r="AP67" i="3" s="1"/>
  <c r="AC61" i="8"/>
  <c r="AH67" i="3" s="1"/>
  <c r="AJ61" i="8"/>
  <c r="AO67" i="3" s="1"/>
  <c r="AB61" i="8"/>
  <c r="AG67" i="3" s="1"/>
  <c r="AI61" i="8"/>
  <c r="AN67" i="3" s="1"/>
  <c r="AO61" i="8"/>
  <c r="AT67" i="3" s="1"/>
  <c r="AG61" i="8"/>
  <c r="AL67" i="3" s="1"/>
  <c r="AH61" i="8"/>
  <c r="AM67" i="3" s="1"/>
  <c r="AE61" i="8"/>
  <c r="AJ67" i="3" s="1"/>
  <c r="AN61" i="8"/>
  <c r="AS67" i="3" s="1"/>
  <c r="AM61" i="8"/>
  <c r="AR67" i="3" s="1"/>
  <c r="AF61" i="8"/>
  <c r="AK67" i="3" s="1"/>
  <c r="AA126" i="8"/>
  <c r="AF133" i="3" s="1"/>
  <c r="AL56" i="8"/>
  <c r="AD56" i="8"/>
  <c r="AI56" i="8"/>
  <c r="AG56" i="8"/>
  <c r="AO56" i="8"/>
  <c r="AE56" i="8"/>
  <c r="AN56" i="8"/>
  <c r="AC56" i="8"/>
  <c r="AM56" i="8"/>
  <c r="AK56" i="8"/>
  <c r="AJ56" i="8"/>
  <c r="AH56" i="8"/>
  <c r="AF56" i="8"/>
  <c r="AB56" i="8"/>
  <c r="AJ97" i="8"/>
  <c r="AO103" i="3" s="1"/>
  <c r="AB97" i="8"/>
  <c r="AG103" i="3" s="1"/>
  <c r="AI97" i="8"/>
  <c r="AN103" i="3" s="1"/>
  <c r="AH97" i="8"/>
  <c r="AM103" i="3" s="1"/>
  <c r="AO97" i="8"/>
  <c r="AT103" i="3" s="1"/>
  <c r="AG97" i="8"/>
  <c r="AL103" i="3" s="1"/>
  <c r="AM97" i="8"/>
  <c r="AR103" i="3" s="1"/>
  <c r="AE97" i="8"/>
  <c r="AJ103" i="3" s="1"/>
  <c r="AN97" i="8"/>
  <c r="AS103" i="3" s="1"/>
  <c r="AL97" i="8"/>
  <c r="AQ103" i="3" s="1"/>
  <c r="AK97" i="8"/>
  <c r="AP103" i="3" s="1"/>
  <c r="AF97" i="8"/>
  <c r="AK103" i="3" s="1"/>
  <c r="AC97" i="8"/>
  <c r="AH103" i="3" s="1"/>
  <c r="AD97" i="8"/>
  <c r="AI103" i="3" s="1"/>
  <c r="AL51" i="8"/>
  <c r="AQ57" i="3" s="1"/>
  <c r="AD51" i="8"/>
  <c r="AI57" i="3" s="1"/>
  <c r="AI51" i="8"/>
  <c r="AN57" i="3" s="1"/>
  <c r="AO51" i="8"/>
  <c r="AT57" i="3" s="1"/>
  <c r="AE51" i="8"/>
  <c r="AJ57" i="3" s="1"/>
  <c r="AN51" i="8"/>
  <c r="AS57" i="3" s="1"/>
  <c r="AC51" i="8"/>
  <c r="AH57" i="3" s="1"/>
  <c r="AM51" i="8"/>
  <c r="AR57" i="3" s="1"/>
  <c r="AK51" i="8"/>
  <c r="AP57" i="3" s="1"/>
  <c r="AJ51" i="8"/>
  <c r="AO57" i="3" s="1"/>
  <c r="AH51" i="8"/>
  <c r="AM57" i="3" s="1"/>
  <c r="AG51" i="8"/>
  <c r="AL57" i="3" s="1"/>
  <c r="AF51" i="8"/>
  <c r="AK57" i="3" s="1"/>
  <c r="AB51" i="8"/>
  <c r="AG57" i="3" s="1"/>
  <c r="AK83" i="8"/>
  <c r="AP89" i="3" s="1"/>
  <c r="AC83" i="8"/>
  <c r="AH89" i="3" s="1"/>
  <c r="AJ83" i="8"/>
  <c r="AO89" i="3" s="1"/>
  <c r="AB83" i="8"/>
  <c r="AG89" i="3" s="1"/>
  <c r="AN83" i="8"/>
  <c r="AS89" i="3" s="1"/>
  <c r="AF83" i="8"/>
  <c r="AK89" i="3" s="1"/>
  <c r="AO83" i="8"/>
  <c r="AT89" i="3" s="1"/>
  <c r="AM83" i="8"/>
  <c r="AR89" i="3" s="1"/>
  <c r="AL83" i="8"/>
  <c r="AQ89" i="3" s="1"/>
  <c r="AI83" i="8"/>
  <c r="AN89" i="3" s="1"/>
  <c r="AG83" i="8"/>
  <c r="AL89" i="3" s="1"/>
  <c r="AE83" i="8"/>
  <c r="AJ89" i="3" s="1"/>
  <c r="AD83" i="8"/>
  <c r="AI89" i="3" s="1"/>
  <c r="AH83" i="8"/>
  <c r="AM89" i="3" s="1"/>
  <c r="Y118" i="8"/>
  <c r="AJ16" i="8"/>
  <c r="AO22" i="3" s="1"/>
  <c r="AI16" i="8"/>
  <c r="AN22" i="3" s="1"/>
  <c r="AO16" i="8"/>
  <c r="AT22" i="3" s="1"/>
  <c r="AF16" i="8"/>
  <c r="AK22" i="3" s="1"/>
  <c r="AP16" i="8"/>
  <c r="AU22" i="3" s="1"/>
  <c r="AH16" i="8"/>
  <c r="AM22" i="3" s="1"/>
  <c r="AG16" i="8"/>
  <c r="AL22" i="3" s="1"/>
  <c r="AN16" i="8"/>
  <c r="AS22" i="3" s="1"/>
  <c r="AM16" i="8"/>
  <c r="AR22" i="3" s="1"/>
  <c r="AE16" i="8"/>
  <c r="AJ22" i="3" s="1"/>
  <c r="AK16" i="8"/>
  <c r="AP22" i="3" s="1"/>
  <c r="AL16" i="8"/>
  <c r="AQ22" i="3" s="1"/>
  <c r="AD16" i="8"/>
  <c r="AI22" i="3" s="1"/>
  <c r="AC16" i="8"/>
  <c r="AH22" i="3" s="1"/>
  <c r="AB16" i="8"/>
  <c r="AG22" i="3" s="1"/>
  <c r="AL63" i="8"/>
  <c r="AQ69" i="3" s="1"/>
  <c r="AD63" i="8"/>
  <c r="AI69" i="3" s="1"/>
  <c r="AK63" i="8"/>
  <c r="AP69" i="3" s="1"/>
  <c r="AC63" i="8"/>
  <c r="AH69" i="3" s="1"/>
  <c r="AJ63" i="8"/>
  <c r="AO69" i="3" s="1"/>
  <c r="AB63" i="8"/>
  <c r="AG69" i="3" s="1"/>
  <c r="AI63" i="8"/>
  <c r="AN69" i="3" s="1"/>
  <c r="AO63" i="8"/>
  <c r="AT69" i="3" s="1"/>
  <c r="AG63" i="8"/>
  <c r="AL69" i="3" s="1"/>
  <c r="AH63" i="8"/>
  <c r="AM69" i="3" s="1"/>
  <c r="AE63" i="8"/>
  <c r="AJ69" i="3" s="1"/>
  <c r="AN63" i="8"/>
  <c r="AS69" i="3" s="1"/>
  <c r="AM63" i="8"/>
  <c r="AR69" i="3" s="1"/>
  <c r="AF63" i="8"/>
  <c r="AK69" i="3" s="1"/>
  <c r="AA137" i="8"/>
  <c r="AF145" i="3" s="1"/>
  <c r="AO38" i="8"/>
  <c r="AG38" i="8"/>
  <c r="AN38" i="8"/>
  <c r="AF38" i="8"/>
  <c r="AE38" i="8"/>
  <c r="AP38" i="8"/>
  <c r="AD38" i="8"/>
  <c r="AM38" i="8"/>
  <c r="AC38" i="8"/>
  <c r="AL38" i="8"/>
  <c r="AB38" i="8"/>
  <c r="AK38" i="8"/>
  <c r="AJ38" i="8"/>
  <c r="AI38" i="8"/>
  <c r="AH38" i="8"/>
  <c r="AK30" i="8"/>
  <c r="AP36" i="3" s="1"/>
  <c r="AC30" i="8"/>
  <c r="AH36" i="3" s="1"/>
  <c r="AJ30" i="8"/>
  <c r="AO36" i="3" s="1"/>
  <c r="AB30" i="8"/>
  <c r="AG36" i="3" s="1"/>
  <c r="AI30" i="8"/>
  <c r="AN36" i="3" s="1"/>
  <c r="AP30" i="8"/>
  <c r="AU36" i="3" s="1"/>
  <c r="AH30" i="8"/>
  <c r="AM36" i="3" s="1"/>
  <c r="AO30" i="8"/>
  <c r="AT36" i="3" s="1"/>
  <c r="AG30" i="8"/>
  <c r="AL36" i="3" s="1"/>
  <c r="AN30" i="8"/>
  <c r="AS36" i="3" s="1"/>
  <c r="AF30" i="8"/>
  <c r="AK36" i="3" s="1"/>
  <c r="AL30" i="8"/>
  <c r="AQ36" i="3" s="1"/>
  <c r="AD30" i="8"/>
  <c r="AI36" i="3" s="1"/>
  <c r="AM30" i="8"/>
  <c r="AR36" i="3" s="1"/>
  <c r="AE30" i="8"/>
  <c r="AJ36" i="3" s="1"/>
  <c r="AJ91" i="8"/>
  <c r="AO97" i="3" s="1"/>
  <c r="AB91" i="8"/>
  <c r="AG97" i="3" s="1"/>
  <c r="AI91" i="8"/>
  <c r="AN97" i="3" s="1"/>
  <c r="AO91" i="8"/>
  <c r="AT97" i="3" s="1"/>
  <c r="AG91" i="8"/>
  <c r="AL97" i="3" s="1"/>
  <c r="AM91" i="8"/>
  <c r="AR97" i="3" s="1"/>
  <c r="AE91" i="8"/>
  <c r="AJ97" i="3" s="1"/>
  <c r="AK91" i="8"/>
  <c r="AP97" i="3" s="1"/>
  <c r="AH91" i="8"/>
  <c r="AM97" i="3" s="1"/>
  <c r="AF91" i="8"/>
  <c r="AK97" i="3" s="1"/>
  <c r="AD91" i="8"/>
  <c r="AI97" i="3" s="1"/>
  <c r="AN91" i="8"/>
  <c r="AS97" i="3" s="1"/>
  <c r="AL91" i="8"/>
  <c r="AQ97" i="3" s="1"/>
  <c r="AC91" i="8"/>
  <c r="AH97" i="3" s="1"/>
  <c r="AJ98" i="8"/>
  <c r="AO104" i="3" s="1"/>
  <c r="AB98" i="8"/>
  <c r="AG104" i="3" s="1"/>
  <c r="AI98" i="8"/>
  <c r="AN104" i="3" s="1"/>
  <c r="AM98" i="8"/>
  <c r="AR104" i="3" s="1"/>
  <c r="AC98" i="8"/>
  <c r="AH104" i="3" s="1"/>
  <c r="AL98" i="8"/>
  <c r="AQ104" i="3" s="1"/>
  <c r="AK98" i="8"/>
  <c r="AP104" i="3" s="1"/>
  <c r="AH98" i="8"/>
  <c r="AM104" i="3" s="1"/>
  <c r="AF98" i="8"/>
  <c r="AK104" i="3" s="1"/>
  <c r="AD98" i="8"/>
  <c r="AI104" i="3" s="1"/>
  <c r="AN98" i="8"/>
  <c r="AS104" i="3" s="1"/>
  <c r="AG98" i="8"/>
  <c r="AL104" i="3" s="1"/>
  <c r="AE98" i="8"/>
  <c r="AJ104" i="3" s="1"/>
  <c r="AO98" i="8"/>
  <c r="AT104" i="3" s="1"/>
  <c r="J117" i="8"/>
  <c r="J118" i="8" s="1"/>
  <c r="J119" i="8" s="1"/>
  <c r="K107" i="8"/>
  <c r="J129" i="8"/>
  <c r="J130" i="8" s="1"/>
  <c r="J131" i="8" s="1"/>
  <c r="J141" i="8"/>
  <c r="J142" i="8" s="1"/>
  <c r="J143" i="8" s="1"/>
  <c r="AA139" i="8"/>
  <c r="AF147" i="3" s="1"/>
  <c r="AK79" i="8"/>
  <c r="AC79" i="8"/>
  <c r="AJ79" i="8"/>
  <c r="AB79" i="8"/>
  <c r="AI79" i="8"/>
  <c r="AH79" i="8"/>
  <c r="AN79" i="8"/>
  <c r="AF79" i="8"/>
  <c r="AE79" i="8"/>
  <c r="AO79" i="8"/>
  <c r="AM79" i="8"/>
  <c r="AL79" i="8"/>
  <c r="AG79" i="8"/>
  <c r="AD79" i="8"/>
  <c r="AA115" i="8"/>
  <c r="AF121" i="3" s="1"/>
  <c r="AK75" i="8"/>
  <c r="AC75" i="8"/>
  <c r="AJ75" i="8"/>
  <c r="AB75" i="8"/>
  <c r="AI75" i="8"/>
  <c r="AH75" i="8"/>
  <c r="AN75" i="8"/>
  <c r="AF75" i="8"/>
  <c r="AO75" i="8"/>
  <c r="AL75" i="8"/>
  <c r="AG75" i="8"/>
  <c r="AM75" i="8"/>
  <c r="AE75" i="8"/>
  <c r="AD75" i="8"/>
  <c r="AI12" i="8"/>
  <c r="AN18" i="3" s="1"/>
  <c r="AO12" i="8"/>
  <c r="AT18" i="3" s="1"/>
  <c r="AG12" i="8"/>
  <c r="AL18" i="3" s="1"/>
  <c r="AP12" i="8"/>
  <c r="AU18" i="3" s="1"/>
  <c r="AH12" i="8"/>
  <c r="AM18" i="3" s="1"/>
  <c r="AF12" i="8"/>
  <c r="AK18" i="3" s="1"/>
  <c r="AN12" i="8"/>
  <c r="AS18" i="3" s="1"/>
  <c r="AM12" i="8"/>
  <c r="AR18" i="3" s="1"/>
  <c r="AE12" i="8"/>
  <c r="AJ18" i="3" s="1"/>
  <c r="AK12" i="8"/>
  <c r="AP18" i="3" s="1"/>
  <c r="AB12" i="8"/>
  <c r="AG18" i="3" s="1"/>
  <c r="AL12" i="8"/>
  <c r="AQ18" i="3" s="1"/>
  <c r="AD12" i="8"/>
  <c r="AI18" i="3" s="1"/>
  <c r="AC12" i="8"/>
  <c r="AH18" i="3" s="1"/>
  <c r="AJ12" i="8"/>
  <c r="AO18" i="3" s="1"/>
  <c r="AJ96" i="8"/>
  <c r="AO102" i="3" s="1"/>
  <c r="AB96" i="8"/>
  <c r="AG102" i="3" s="1"/>
  <c r="AI96" i="8"/>
  <c r="AN102" i="3" s="1"/>
  <c r="AH96" i="8"/>
  <c r="AM102" i="3" s="1"/>
  <c r="AO96" i="8"/>
  <c r="AT102" i="3" s="1"/>
  <c r="AG96" i="8"/>
  <c r="AL102" i="3" s="1"/>
  <c r="AM96" i="8"/>
  <c r="AR102" i="3" s="1"/>
  <c r="AE96" i="8"/>
  <c r="AJ102" i="3" s="1"/>
  <c r="AF96" i="8"/>
  <c r="AK102" i="3" s="1"/>
  <c r="AD96" i="8"/>
  <c r="AI102" i="3" s="1"/>
  <c r="AC96" i="8"/>
  <c r="AH102" i="3" s="1"/>
  <c r="AN96" i="8"/>
  <c r="AS102" i="3" s="1"/>
  <c r="AL96" i="8"/>
  <c r="AQ102" i="3" s="1"/>
  <c r="AK96" i="8"/>
  <c r="AP102" i="3" s="1"/>
  <c r="AK77" i="8"/>
  <c r="AC77" i="8"/>
  <c r="AJ77" i="8"/>
  <c r="AB77" i="8"/>
  <c r="AI77" i="8"/>
  <c r="AH77" i="8"/>
  <c r="AN77" i="8"/>
  <c r="AF77" i="8"/>
  <c r="AO77" i="8"/>
  <c r="AM77" i="8"/>
  <c r="AA127" i="8"/>
  <c r="AF134" i="3" s="1"/>
  <c r="AL77" i="8"/>
  <c r="AG77" i="8"/>
  <c r="AE77" i="8"/>
  <c r="AD77" i="8"/>
  <c r="AA128" i="8"/>
  <c r="AF135" i="3" s="1"/>
  <c r="AJ90" i="8"/>
  <c r="AO96" i="3" s="1"/>
  <c r="AB90" i="8"/>
  <c r="AG96" i="3" s="1"/>
  <c r="AI90" i="8"/>
  <c r="AN96" i="3" s="1"/>
  <c r="AO90" i="8"/>
  <c r="AT96" i="3" s="1"/>
  <c r="AG90" i="8"/>
  <c r="AL96" i="3" s="1"/>
  <c r="AA140" i="8"/>
  <c r="AF148" i="3" s="1"/>
  <c r="AM90" i="8"/>
  <c r="AR96" i="3" s="1"/>
  <c r="AE90" i="8"/>
  <c r="AJ96" i="3" s="1"/>
  <c r="AK90" i="8"/>
  <c r="AP96" i="3" s="1"/>
  <c r="AH90" i="8"/>
  <c r="AM96" i="3" s="1"/>
  <c r="AF90" i="8"/>
  <c r="AK96" i="3" s="1"/>
  <c r="AD90" i="8"/>
  <c r="AI96" i="3" s="1"/>
  <c r="AL90" i="8"/>
  <c r="AQ96" i="3" s="1"/>
  <c r="AC90" i="8"/>
  <c r="AH96" i="3" s="1"/>
  <c r="AN90" i="8"/>
  <c r="AS96" i="3" s="1"/>
  <c r="AA23" i="8"/>
  <c r="AF29" i="3" s="1"/>
  <c r="AI31" i="8"/>
  <c r="AN37" i="3" s="1"/>
  <c r="AP31" i="8"/>
  <c r="AU37" i="3" s="1"/>
  <c r="AH31" i="8"/>
  <c r="AM37" i="3" s="1"/>
  <c r="AO31" i="8"/>
  <c r="AT37" i="3" s="1"/>
  <c r="AG31" i="8"/>
  <c r="AL37" i="3" s="1"/>
  <c r="AN31" i="8"/>
  <c r="AS37" i="3" s="1"/>
  <c r="AF31" i="8"/>
  <c r="AK37" i="3" s="1"/>
  <c r="AM31" i="8"/>
  <c r="AR37" i="3" s="1"/>
  <c r="AE31" i="8"/>
  <c r="AJ37" i="3" s="1"/>
  <c r="AL31" i="8"/>
  <c r="AQ37" i="3" s="1"/>
  <c r="AD31" i="8"/>
  <c r="AI37" i="3" s="1"/>
  <c r="AJ31" i="8"/>
  <c r="AO37" i="3" s="1"/>
  <c r="AB31" i="8"/>
  <c r="AG37" i="3" s="1"/>
  <c r="AC31" i="8"/>
  <c r="AH37" i="3" s="1"/>
  <c r="AK31" i="8"/>
  <c r="AP37" i="3" s="1"/>
  <c r="AK11" i="8"/>
  <c r="AP17" i="3" s="1"/>
  <c r="AC11" i="8"/>
  <c r="AH17" i="3" s="1"/>
  <c r="AJ11" i="8"/>
  <c r="AO17" i="3" s="1"/>
  <c r="AB11" i="8"/>
  <c r="AG17" i="3" s="1"/>
  <c r="AI11" i="8"/>
  <c r="AN17" i="3" s="1"/>
  <c r="AP11" i="8"/>
  <c r="AU17" i="3" s="1"/>
  <c r="AH11" i="8"/>
  <c r="AM17" i="3" s="1"/>
  <c r="AO11" i="8"/>
  <c r="AT17" i="3" s="1"/>
  <c r="AG11" i="8"/>
  <c r="AL17" i="3" s="1"/>
  <c r="AE11" i="8"/>
  <c r="AJ17" i="3" s="1"/>
  <c r="AD11" i="8"/>
  <c r="AI17" i="3" s="1"/>
  <c r="AN11" i="8"/>
  <c r="AS17" i="3" s="1"/>
  <c r="AF11" i="8"/>
  <c r="AK17" i="3" s="1"/>
  <c r="AM11" i="8"/>
  <c r="AR17" i="3" s="1"/>
  <c r="AL11" i="8"/>
  <c r="AQ17" i="3" s="1"/>
  <c r="AN22" i="8"/>
  <c r="AS28" i="3" s="1"/>
  <c r="AF22" i="8"/>
  <c r="AK28" i="3" s="1"/>
  <c r="AM22" i="8"/>
  <c r="AR28" i="3" s="1"/>
  <c r="AE22" i="8"/>
  <c r="AJ28" i="3" s="1"/>
  <c r="AK22" i="8"/>
  <c r="AP28" i="3" s="1"/>
  <c r="AC22" i="8"/>
  <c r="AH28" i="3" s="1"/>
  <c r="AB22" i="8"/>
  <c r="AG28" i="3" s="1"/>
  <c r="AL22" i="8"/>
  <c r="AQ28" i="3" s="1"/>
  <c r="AD22" i="8"/>
  <c r="AI28" i="3" s="1"/>
  <c r="AJ22" i="8"/>
  <c r="AO28" i="3" s="1"/>
  <c r="AI22" i="8"/>
  <c r="AN28" i="3" s="1"/>
  <c r="AO22" i="8"/>
  <c r="AT28" i="3" s="1"/>
  <c r="AG22" i="8"/>
  <c r="AL28" i="3" s="1"/>
  <c r="AP22" i="8"/>
  <c r="AU28" i="3" s="1"/>
  <c r="AH22" i="8"/>
  <c r="AM28" i="3" s="1"/>
  <c r="AJ24" i="8"/>
  <c r="AO30" i="3" s="1"/>
  <c r="AB24" i="8"/>
  <c r="AG30" i="3" s="1"/>
  <c r="AI24" i="8"/>
  <c r="AN30" i="3" s="1"/>
  <c r="AG24" i="8"/>
  <c r="AL30" i="3" s="1"/>
  <c r="AP24" i="8"/>
  <c r="AU30" i="3" s="1"/>
  <c r="AH24" i="8"/>
  <c r="AM30" i="3" s="1"/>
  <c r="AO24" i="8"/>
  <c r="AT30" i="3" s="1"/>
  <c r="AN24" i="8"/>
  <c r="AS30" i="3" s="1"/>
  <c r="AF24" i="8"/>
  <c r="AK30" i="3" s="1"/>
  <c r="AM24" i="8"/>
  <c r="AR30" i="3" s="1"/>
  <c r="AE24" i="8"/>
  <c r="AJ30" i="3" s="1"/>
  <c r="AC24" i="8"/>
  <c r="AH30" i="3" s="1"/>
  <c r="AL24" i="8"/>
  <c r="AQ30" i="3" s="1"/>
  <c r="AD24" i="8"/>
  <c r="AI30" i="3" s="1"/>
  <c r="AK24" i="8"/>
  <c r="AP30" i="3" s="1"/>
  <c r="AJ94" i="8"/>
  <c r="AO100" i="3" s="1"/>
  <c r="AB94" i="8"/>
  <c r="AG100" i="3" s="1"/>
  <c r="AI94" i="8"/>
  <c r="AN100" i="3" s="1"/>
  <c r="AH94" i="8"/>
  <c r="AM100" i="3" s="1"/>
  <c r="AO94" i="8"/>
  <c r="AT100" i="3" s="1"/>
  <c r="AG94" i="8"/>
  <c r="AL100" i="3" s="1"/>
  <c r="AM94" i="8"/>
  <c r="AR100" i="3" s="1"/>
  <c r="AE94" i="8"/>
  <c r="AJ100" i="3" s="1"/>
  <c r="AL94" i="8"/>
  <c r="AQ100" i="3" s="1"/>
  <c r="AK94" i="8"/>
  <c r="AP100" i="3" s="1"/>
  <c r="AF94" i="8"/>
  <c r="AK100" i="3" s="1"/>
  <c r="AD94" i="8"/>
  <c r="AI100" i="3" s="1"/>
  <c r="AN94" i="8"/>
  <c r="AS100" i="3" s="1"/>
  <c r="AC94" i="8"/>
  <c r="AH100" i="3" s="1"/>
  <c r="AM29" i="8"/>
  <c r="AR35" i="3" s="1"/>
  <c r="AE29" i="8"/>
  <c r="AJ35" i="3" s="1"/>
  <c r="AL29" i="8"/>
  <c r="AQ35" i="3" s="1"/>
  <c r="AD29" i="8"/>
  <c r="AI35" i="3" s="1"/>
  <c r="AK29" i="8"/>
  <c r="AP35" i="3" s="1"/>
  <c r="AC29" i="8"/>
  <c r="AH35" i="3" s="1"/>
  <c r="AJ29" i="8"/>
  <c r="AO35" i="3" s="1"/>
  <c r="AB29" i="8"/>
  <c r="AG35" i="3" s="1"/>
  <c r="AI29" i="8"/>
  <c r="AN35" i="3" s="1"/>
  <c r="AP29" i="8"/>
  <c r="AU35" i="3" s="1"/>
  <c r="AH29" i="8"/>
  <c r="AM35" i="3" s="1"/>
  <c r="AN29" i="8"/>
  <c r="AS35" i="3" s="1"/>
  <c r="AF29" i="8"/>
  <c r="AK35" i="3" s="1"/>
  <c r="AO29" i="8"/>
  <c r="AT35" i="3" s="1"/>
  <c r="AG29" i="8"/>
  <c r="AL35" i="3" s="1"/>
  <c r="Y142" i="8"/>
  <c r="AA37" i="8"/>
  <c r="AF43" i="3" s="1"/>
  <c r="AL58" i="8"/>
  <c r="AD58" i="8"/>
  <c r="AK58" i="8"/>
  <c r="AC58" i="8"/>
  <c r="AI58" i="8"/>
  <c r="AO58" i="8"/>
  <c r="AG58" i="8"/>
  <c r="AF58" i="8"/>
  <c r="AB58" i="8"/>
  <c r="AJ58" i="8"/>
  <c r="AH58" i="8"/>
  <c r="AE58" i="8"/>
  <c r="AA138" i="8"/>
  <c r="AF146" i="3" s="1"/>
  <c r="AN58" i="8"/>
  <c r="AM58" i="8"/>
  <c r="AA25" i="8"/>
  <c r="AF31" i="3" s="1"/>
  <c r="R114" i="4"/>
  <c r="Z114" i="4"/>
  <c r="P126" i="4"/>
  <c r="P127" i="4"/>
  <c r="K128" i="4"/>
  <c r="H137" i="4"/>
  <c r="H124" i="4"/>
  <c r="Y124" i="4"/>
  <c r="W117" i="4"/>
  <c r="Q115" i="4"/>
  <c r="Z115" i="4"/>
  <c r="L138" i="4"/>
  <c r="Z138" i="4"/>
  <c r="V139" i="4"/>
  <c r="J136" i="4"/>
  <c r="Z112" i="4"/>
  <c r="H125" i="4"/>
  <c r="Z125" i="4"/>
  <c r="I116" i="4"/>
  <c r="Z116" i="4"/>
  <c r="G130" i="4"/>
  <c r="J113" i="4"/>
  <c r="I124" i="4"/>
  <c r="J125" i="4"/>
  <c r="J112" i="4"/>
  <c r="I137" i="4"/>
  <c r="J116" i="4"/>
  <c r="K124" i="4"/>
  <c r="I136" i="4"/>
  <c r="G142" i="4" s="1"/>
  <c r="H136" i="4"/>
  <c r="Q112" i="4"/>
  <c r="J137" i="4"/>
  <c r="K112" i="4"/>
  <c r="I113" i="4"/>
  <c r="J140" i="4"/>
  <c r="I140" i="4"/>
  <c r="U112" i="4"/>
  <c r="H112" i="4"/>
  <c r="O112" i="4"/>
  <c r="W136" i="4"/>
  <c r="W112" i="4"/>
  <c r="I125" i="4"/>
  <c r="W125" i="4"/>
  <c r="H113" i="4"/>
  <c r="J124" i="4"/>
  <c r="K137" i="4"/>
  <c r="H141" i="4"/>
  <c r="H117" i="4"/>
  <c r="H114" i="4"/>
  <c r="H140" i="4"/>
  <c r="H139" i="4"/>
  <c r="H129" i="4"/>
  <c r="H138" i="4"/>
  <c r="H128" i="4"/>
  <c r="H127" i="4"/>
  <c r="H126" i="4"/>
  <c r="H116" i="4"/>
  <c r="H115" i="4"/>
  <c r="I128" i="4"/>
  <c r="I112" i="4"/>
  <c r="U127" i="4"/>
  <c r="R127" i="4"/>
  <c r="T127" i="4"/>
  <c r="V127" i="4"/>
  <c r="M126" i="4"/>
  <c r="M138" i="4"/>
  <c r="O126" i="4"/>
  <c r="O138" i="4"/>
  <c r="I127" i="4"/>
  <c r="V126" i="4"/>
  <c r="P138" i="4"/>
  <c r="S115" i="4"/>
  <c r="L127" i="4"/>
  <c r="Q138" i="4"/>
  <c r="T115" i="4"/>
  <c r="M127" i="4"/>
  <c r="N126" i="4"/>
  <c r="N138" i="4"/>
  <c r="L115" i="4"/>
  <c r="S127" i="4"/>
  <c r="Q126" i="4"/>
  <c r="I126" i="4"/>
  <c r="R126" i="4"/>
  <c r="S126" i="4"/>
  <c r="V138" i="4"/>
  <c r="N127" i="4"/>
  <c r="Q114" i="4"/>
  <c r="T126" i="4"/>
  <c r="O127" i="4"/>
  <c r="L139" i="4"/>
  <c r="L126" i="4"/>
  <c r="U126" i="4"/>
  <c r="I115" i="4"/>
  <c r="Q127" i="4"/>
  <c r="T139" i="4"/>
  <c r="Q139" i="4"/>
  <c r="O114" i="4"/>
  <c r="V114" i="4"/>
  <c r="N114" i="4"/>
  <c r="U114" i="4"/>
  <c r="T114" i="4"/>
  <c r="S114" i="4"/>
  <c r="I114" i="4"/>
  <c r="L114" i="4"/>
  <c r="M114" i="4"/>
  <c r="P114" i="4"/>
  <c r="S139" i="4"/>
  <c r="R139" i="4"/>
  <c r="P139" i="4"/>
  <c r="O139" i="4"/>
  <c r="N139" i="4"/>
  <c r="M139" i="4"/>
  <c r="U139" i="4"/>
  <c r="I139" i="4"/>
  <c r="U115" i="4"/>
  <c r="M115" i="4"/>
  <c r="S138" i="4"/>
  <c r="R138" i="4"/>
  <c r="T138" i="4"/>
  <c r="P115" i="4"/>
  <c r="I138" i="4"/>
  <c r="U138" i="4"/>
  <c r="O115" i="4"/>
  <c r="V115" i="4"/>
  <c r="N115" i="4"/>
  <c r="R115" i="4"/>
  <c r="AD54" i="8" l="1"/>
  <c r="AG45" i="3"/>
  <c r="AM54" i="8"/>
  <c r="AM114" i="8" s="1"/>
  <c r="AR120" i="3" s="1"/>
  <c r="BI131" i="4"/>
  <c r="BA118" i="4"/>
  <c r="BE142" i="4"/>
  <c r="S145" i="9"/>
  <c r="AY118" i="4"/>
  <c r="M119" i="9"/>
  <c r="AX130" i="4"/>
  <c r="L134" i="9"/>
  <c r="BI118" i="4"/>
  <c r="O145" i="9"/>
  <c r="BA142" i="4"/>
  <c r="BB142" i="4"/>
  <c r="P145" i="9"/>
  <c r="N134" i="9"/>
  <c r="AZ130" i="4"/>
  <c r="T119" i="9"/>
  <c r="BF118" i="4"/>
  <c r="AV118" i="4"/>
  <c r="J119" i="9"/>
  <c r="AU142" i="4"/>
  <c r="I145" i="9"/>
  <c r="AW142" i="4"/>
  <c r="K145" i="9"/>
  <c r="BH118" i="4"/>
  <c r="V119" i="9"/>
  <c r="I119" i="9"/>
  <c r="AU118" i="4"/>
  <c r="BB118" i="4"/>
  <c r="P119" i="9"/>
  <c r="I134" i="9"/>
  <c r="AU130" i="4"/>
  <c r="AY130" i="4"/>
  <c r="M134" i="9"/>
  <c r="S134" i="9"/>
  <c r="BE130" i="4"/>
  <c r="BF142" i="4"/>
  <c r="T145" i="9"/>
  <c r="K119" i="9"/>
  <c r="AW118" i="4"/>
  <c r="BC142" i="4"/>
  <c r="Q145" i="9"/>
  <c r="BH142" i="4"/>
  <c r="V145" i="9"/>
  <c r="BD142" i="4"/>
  <c r="R145" i="9"/>
  <c r="BB130" i="4"/>
  <c r="P134" i="9"/>
  <c r="AZ118" i="4"/>
  <c r="N119" i="9"/>
  <c r="BA130" i="4"/>
  <c r="O134" i="9"/>
  <c r="AX118" i="4"/>
  <c r="L119" i="9"/>
  <c r="L145" i="9"/>
  <c r="AX142" i="4"/>
  <c r="U134" i="9"/>
  <c r="BG130" i="4"/>
  <c r="BI142" i="4"/>
  <c r="AW130" i="4"/>
  <c r="K134" i="9"/>
  <c r="Q119" i="9"/>
  <c r="BC118" i="4"/>
  <c r="BF130" i="4"/>
  <c r="T134" i="9"/>
  <c r="BG118" i="4"/>
  <c r="U119" i="9"/>
  <c r="AV130" i="4"/>
  <c r="J134" i="9"/>
  <c r="R119" i="9"/>
  <c r="BD118" i="4"/>
  <c r="V134" i="9"/>
  <c r="BH130" i="4"/>
  <c r="Q134" i="9"/>
  <c r="BC130" i="4"/>
  <c r="BD130" i="4"/>
  <c r="N145" i="9"/>
  <c r="AZ142" i="4"/>
  <c r="BE118" i="4"/>
  <c r="S120" i="9"/>
  <c r="BG142" i="4"/>
  <c r="U145" i="9"/>
  <c r="AY142" i="4"/>
  <c r="M145" i="9"/>
  <c r="J145" i="9"/>
  <c r="AV142" i="4"/>
  <c r="AG54" i="8"/>
  <c r="AG114" i="8" s="1"/>
  <c r="AL120" i="3" s="1"/>
  <c r="AK54" i="8"/>
  <c r="AK114" i="8" s="1"/>
  <c r="AP120" i="3" s="1"/>
  <c r="AN54" i="8"/>
  <c r="AN114" i="8" s="1"/>
  <c r="AS120" i="3" s="1"/>
  <c r="AC54" i="8"/>
  <c r="AI54" i="8"/>
  <c r="AN60" i="3" s="1"/>
  <c r="AJ138" i="8"/>
  <c r="AO146" i="3" s="1"/>
  <c r="AO64" i="3"/>
  <c r="AI127" i="8"/>
  <c r="AN134" i="3" s="1"/>
  <c r="AN83" i="3"/>
  <c r="AI137" i="8"/>
  <c r="AN145" i="3" s="1"/>
  <c r="AN44" i="3"/>
  <c r="AP137" i="8"/>
  <c r="AU145" i="3" s="1"/>
  <c r="AU44" i="3"/>
  <c r="AF126" i="8"/>
  <c r="AK133" i="3" s="1"/>
  <c r="AK62" i="3"/>
  <c r="AD114" i="8"/>
  <c r="AI120" i="3" s="1"/>
  <c r="AI60" i="3"/>
  <c r="AB138" i="8"/>
  <c r="AG146" i="3" s="1"/>
  <c r="AG64" i="3"/>
  <c r="AF138" i="8"/>
  <c r="AK146" i="3" s="1"/>
  <c r="AK64" i="3"/>
  <c r="AJ127" i="8"/>
  <c r="AO134" i="3" s="1"/>
  <c r="AO83" i="3"/>
  <c r="AD115" i="8"/>
  <c r="AI121" i="3" s="1"/>
  <c r="AI81" i="3"/>
  <c r="AH115" i="8"/>
  <c r="AM121" i="3" s="1"/>
  <c r="AM81" i="3"/>
  <c r="AG139" i="8"/>
  <c r="AL147" i="3" s="1"/>
  <c r="AL85" i="3"/>
  <c r="AI139" i="8"/>
  <c r="AN147" i="3" s="1"/>
  <c r="AN85" i="3"/>
  <c r="AK137" i="8"/>
  <c r="AP145" i="3" s="1"/>
  <c r="AP44" i="3"/>
  <c r="AF137" i="8"/>
  <c r="AK145" i="3" s="1"/>
  <c r="AK44" i="3"/>
  <c r="AJ126" i="8"/>
  <c r="AO133" i="3" s="1"/>
  <c r="AO62" i="3"/>
  <c r="AI126" i="8"/>
  <c r="AN133" i="3" s="1"/>
  <c r="AN62" i="3"/>
  <c r="AF54" i="8"/>
  <c r="AA114" i="8"/>
  <c r="AF120" i="3" s="1"/>
  <c r="AN113" i="8"/>
  <c r="AS119" i="3" s="1"/>
  <c r="AS45" i="3"/>
  <c r="AJ95" i="8"/>
  <c r="AF101" i="3"/>
  <c r="AM138" i="8"/>
  <c r="AR146" i="3" s="1"/>
  <c r="AR64" i="3"/>
  <c r="AG138" i="8"/>
  <c r="AL146" i="3" s="1"/>
  <c r="AL64" i="3"/>
  <c r="AM127" i="8"/>
  <c r="AR134" i="3" s="1"/>
  <c r="AR83" i="3"/>
  <c r="AC127" i="8"/>
  <c r="AH134" i="3" s="1"/>
  <c r="AH83" i="3"/>
  <c r="AE115" i="8"/>
  <c r="AJ121" i="3" s="1"/>
  <c r="AJ81" i="3"/>
  <c r="AI115" i="8"/>
  <c r="AN121" i="3" s="1"/>
  <c r="AN81" i="3"/>
  <c r="AL139" i="8"/>
  <c r="AQ147" i="3" s="1"/>
  <c r="AQ85" i="3"/>
  <c r="AB139" i="8"/>
  <c r="AG147" i="3" s="1"/>
  <c r="AG85" i="3"/>
  <c r="AB137" i="8"/>
  <c r="AG145" i="3" s="1"/>
  <c r="AG44" i="3"/>
  <c r="AN137" i="8"/>
  <c r="AS145" i="3" s="1"/>
  <c r="AS44" i="3"/>
  <c r="AK126" i="8"/>
  <c r="AP133" i="3" s="1"/>
  <c r="AP62" i="3"/>
  <c r="AD126" i="8"/>
  <c r="AI133" i="3" s="1"/>
  <c r="AI62" i="3"/>
  <c r="AC114" i="8"/>
  <c r="AH120" i="3" s="1"/>
  <c r="AH60" i="3"/>
  <c r="AK113" i="8"/>
  <c r="AP119" i="3" s="1"/>
  <c r="AP45" i="3"/>
  <c r="AO113" i="8"/>
  <c r="AT119" i="3" s="1"/>
  <c r="AT45" i="3"/>
  <c r="AM139" i="8"/>
  <c r="AR147" i="3" s="1"/>
  <c r="AR85" i="3"/>
  <c r="AL137" i="8"/>
  <c r="AQ145" i="3" s="1"/>
  <c r="AQ44" i="3"/>
  <c r="AM126" i="8"/>
  <c r="AR133" i="3" s="1"/>
  <c r="AR62" i="3"/>
  <c r="AE113" i="8"/>
  <c r="AJ119" i="3" s="1"/>
  <c r="AJ45" i="3"/>
  <c r="AG113" i="8"/>
  <c r="AL119" i="3" s="1"/>
  <c r="AL45" i="3"/>
  <c r="AN138" i="8"/>
  <c r="AS146" i="3" s="1"/>
  <c r="AS64" i="3"/>
  <c r="AK127" i="8"/>
  <c r="AP134" i="3" s="1"/>
  <c r="AP83" i="3"/>
  <c r="AB115" i="8"/>
  <c r="AG121" i="3" s="1"/>
  <c r="AG81" i="3"/>
  <c r="AJ139" i="8"/>
  <c r="AO147" i="3" s="1"/>
  <c r="AO85" i="3"/>
  <c r="AG137" i="8"/>
  <c r="AL145" i="3" s="1"/>
  <c r="AL44" i="3"/>
  <c r="AL126" i="8"/>
  <c r="AQ133" i="3" s="1"/>
  <c r="AQ62" i="3"/>
  <c r="AI138" i="8"/>
  <c r="AN146" i="3" s="1"/>
  <c r="AN64" i="3"/>
  <c r="AF127" i="8"/>
  <c r="AK134" i="3" s="1"/>
  <c r="AK83" i="3"/>
  <c r="AG115" i="8"/>
  <c r="AL121" i="3" s="1"/>
  <c r="AL81" i="3"/>
  <c r="AJ115" i="8"/>
  <c r="AO121" i="3" s="1"/>
  <c r="AO81" i="3"/>
  <c r="AO139" i="8"/>
  <c r="AT147" i="3" s="1"/>
  <c r="AT85" i="3"/>
  <c r="AC139" i="8"/>
  <c r="AH147" i="3" s="1"/>
  <c r="AH85" i="3"/>
  <c r="AC137" i="8"/>
  <c r="AH145" i="3" s="1"/>
  <c r="AH44" i="3"/>
  <c r="AO137" i="8"/>
  <c r="AT145" i="3" s="1"/>
  <c r="AT44" i="3"/>
  <c r="AC126" i="8"/>
  <c r="AH133" i="3" s="1"/>
  <c r="AH62" i="3"/>
  <c r="AH54" i="8"/>
  <c r="AE54" i="8"/>
  <c r="AJ113" i="8"/>
  <c r="AO119" i="3" s="1"/>
  <c r="AO45" i="3"/>
  <c r="AC113" i="8"/>
  <c r="AH119" i="3" s="1"/>
  <c r="AH45" i="3"/>
  <c r="AO138" i="8"/>
  <c r="AT146" i="3" s="1"/>
  <c r="AT64" i="3"/>
  <c r="AO127" i="8"/>
  <c r="AT134" i="3" s="1"/>
  <c r="AT83" i="3"/>
  <c r="AM115" i="8"/>
  <c r="AR121" i="3" s="1"/>
  <c r="AR81" i="3"/>
  <c r="AE138" i="8"/>
  <c r="AJ146" i="3" s="1"/>
  <c r="AJ64" i="3"/>
  <c r="AC138" i="8"/>
  <c r="AH146" i="3" s="1"/>
  <c r="AH64" i="3"/>
  <c r="AD127" i="8"/>
  <c r="AI134" i="3" s="1"/>
  <c r="AI83" i="3"/>
  <c r="AN127" i="8"/>
  <c r="AS134" i="3" s="1"/>
  <c r="AS83" i="3"/>
  <c r="AL115" i="8"/>
  <c r="AQ121" i="3" s="1"/>
  <c r="AQ81" i="3"/>
  <c r="AC115" i="8"/>
  <c r="AH121" i="3" s="1"/>
  <c r="AH81" i="3"/>
  <c r="AE139" i="8"/>
  <c r="AJ147" i="3" s="1"/>
  <c r="AJ85" i="3"/>
  <c r="AK139" i="8"/>
  <c r="AP147" i="3" s="1"/>
  <c r="AP85" i="3"/>
  <c r="AM137" i="8"/>
  <c r="AR145" i="3" s="1"/>
  <c r="AR44" i="3"/>
  <c r="AN126" i="8"/>
  <c r="AS133" i="3" s="1"/>
  <c r="AS62" i="3"/>
  <c r="AJ54" i="8"/>
  <c r="AO54" i="8"/>
  <c r="AD113" i="8"/>
  <c r="AI119" i="3" s="1"/>
  <c r="AI45" i="3"/>
  <c r="AP113" i="8"/>
  <c r="AU119" i="3" s="1"/>
  <c r="AU45" i="3"/>
  <c r="AH138" i="8"/>
  <c r="AM146" i="3" s="1"/>
  <c r="AM64" i="3"/>
  <c r="AK138" i="8"/>
  <c r="AP146" i="3" s="1"/>
  <c r="AP64" i="3"/>
  <c r="AE127" i="8"/>
  <c r="AJ134" i="3" s="1"/>
  <c r="AJ83" i="3"/>
  <c r="AH127" i="8"/>
  <c r="AM134" i="3" s="1"/>
  <c r="AM83" i="3"/>
  <c r="AO115" i="8"/>
  <c r="AT121" i="3" s="1"/>
  <c r="AT81" i="3"/>
  <c r="AK115" i="8"/>
  <c r="AP121" i="3" s="1"/>
  <c r="AP81" i="3"/>
  <c r="AF139" i="8"/>
  <c r="AK147" i="3" s="1"/>
  <c r="AK85" i="3"/>
  <c r="AH137" i="8"/>
  <c r="AM145" i="3" s="1"/>
  <c r="AM44" i="3"/>
  <c r="AD137" i="8"/>
  <c r="AI145" i="3" s="1"/>
  <c r="AI44" i="3"/>
  <c r="AB126" i="8"/>
  <c r="AG133" i="3" s="1"/>
  <c r="AG62" i="3"/>
  <c r="AE126" i="8"/>
  <c r="AJ133" i="3" s="1"/>
  <c r="AJ62" i="3"/>
  <c r="AI114" i="8"/>
  <c r="AN120" i="3" s="1"/>
  <c r="AL113" i="8"/>
  <c r="AQ119" i="3" s="1"/>
  <c r="AQ45" i="3"/>
  <c r="AF113" i="8"/>
  <c r="AK119" i="3" s="1"/>
  <c r="AK45" i="3"/>
  <c r="AD138" i="8"/>
  <c r="AI146" i="3" s="1"/>
  <c r="AI64" i="3"/>
  <c r="AG127" i="8"/>
  <c r="AL134" i="3" s="1"/>
  <c r="AL83" i="3"/>
  <c r="AN139" i="8"/>
  <c r="AS147" i="3" s="1"/>
  <c r="AS85" i="3"/>
  <c r="AO126" i="8"/>
  <c r="AT133" i="3" s="1"/>
  <c r="AT62" i="3"/>
  <c r="AI113" i="8"/>
  <c r="AN119" i="3" s="1"/>
  <c r="AN45" i="3"/>
  <c r="AF115" i="8"/>
  <c r="AK121" i="3" s="1"/>
  <c r="AK81" i="3"/>
  <c r="AL138" i="8"/>
  <c r="AQ146" i="3" s="1"/>
  <c r="AQ64" i="3"/>
  <c r="AL127" i="8"/>
  <c r="AQ134" i="3" s="1"/>
  <c r="AQ83" i="3"/>
  <c r="AB127" i="8"/>
  <c r="AG134" i="3" s="1"/>
  <c r="AG83" i="3"/>
  <c r="AN115" i="8"/>
  <c r="AS121" i="3" s="1"/>
  <c r="AS81" i="3"/>
  <c r="AD139" i="8"/>
  <c r="AI147" i="3" s="1"/>
  <c r="AI85" i="3"/>
  <c r="AH139" i="8"/>
  <c r="AM147" i="3" s="1"/>
  <c r="AM85" i="3"/>
  <c r="AJ137" i="8"/>
  <c r="AO145" i="3" s="1"/>
  <c r="AO44" i="3"/>
  <c r="AE137" i="8"/>
  <c r="AJ145" i="3" s="1"/>
  <c r="AJ44" i="3"/>
  <c r="AH126" i="8"/>
  <c r="AM133" i="3" s="1"/>
  <c r="AM62" i="3"/>
  <c r="AG126" i="8"/>
  <c r="AL133" i="3" s="1"/>
  <c r="AL62" i="3"/>
  <c r="AB54" i="8"/>
  <c r="AL54" i="8"/>
  <c r="AH113" i="8"/>
  <c r="AM119" i="3" s="1"/>
  <c r="AM45" i="3"/>
  <c r="AM113" i="8"/>
  <c r="AR119" i="3" s="1"/>
  <c r="AR45" i="3"/>
  <c r="P123" i="3"/>
  <c r="BF116" i="8"/>
  <c r="T122" i="3" s="1"/>
  <c r="T101" i="3"/>
  <c r="BA116" i="8"/>
  <c r="O122" i="3" s="1"/>
  <c r="O101" i="3"/>
  <c r="BA124" i="8"/>
  <c r="O131" i="3" s="1"/>
  <c r="O31" i="3"/>
  <c r="AZ124" i="8"/>
  <c r="N131" i="3" s="1"/>
  <c r="N31" i="3"/>
  <c r="BC125" i="8"/>
  <c r="Q132" i="3" s="1"/>
  <c r="Q43" i="3"/>
  <c r="BB125" i="8"/>
  <c r="P132" i="3" s="1"/>
  <c r="P43" i="3"/>
  <c r="BG116" i="8"/>
  <c r="U122" i="3" s="1"/>
  <c r="U101" i="3"/>
  <c r="AU116" i="8"/>
  <c r="I101" i="3"/>
  <c r="BB124" i="8"/>
  <c r="P131" i="3" s="1"/>
  <c r="P31" i="3"/>
  <c r="AV124" i="8"/>
  <c r="J131" i="3" s="1"/>
  <c r="J31" i="3"/>
  <c r="BD125" i="8"/>
  <c r="R132" i="3" s="1"/>
  <c r="R43" i="3"/>
  <c r="AX125" i="8"/>
  <c r="L132" i="3" s="1"/>
  <c r="L43" i="3"/>
  <c r="AX116" i="8"/>
  <c r="L101" i="3"/>
  <c r="AV116" i="8"/>
  <c r="J101" i="3"/>
  <c r="BC116" i="8"/>
  <c r="Q101" i="3"/>
  <c r="AY142" i="8"/>
  <c r="M150" i="3" s="1"/>
  <c r="M148" i="3"/>
  <c r="BC124" i="8"/>
  <c r="Q131" i="3" s="1"/>
  <c r="Q31" i="3"/>
  <c r="BD124" i="8"/>
  <c r="R131" i="3" s="1"/>
  <c r="R31" i="3"/>
  <c r="BE125" i="8"/>
  <c r="S132" i="3" s="1"/>
  <c r="S43" i="3"/>
  <c r="BF125" i="8"/>
  <c r="T132" i="3" s="1"/>
  <c r="T43" i="3"/>
  <c r="AZ116" i="8"/>
  <c r="N122" i="3" s="1"/>
  <c r="N101" i="3"/>
  <c r="BG124" i="8"/>
  <c r="U131" i="3" s="1"/>
  <c r="U31" i="3"/>
  <c r="BG125" i="8"/>
  <c r="U132" i="3" s="1"/>
  <c r="U43" i="3"/>
  <c r="AY125" i="8"/>
  <c r="M132" i="3" s="1"/>
  <c r="M43" i="3"/>
  <c r="AY116" i="8"/>
  <c r="M122" i="3" s="1"/>
  <c r="M101" i="3"/>
  <c r="AT118" i="8"/>
  <c r="H124" i="3" s="1"/>
  <c r="H122" i="3"/>
  <c r="BH124" i="8"/>
  <c r="V131" i="3" s="1"/>
  <c r="V31" i="3"/>
  <c r="AX124" i="8"/>
  <c r="L131" i="3" s="1"/>
  <c r="L31" i="3"/>
  <c r="AV125" i="8"/>
  <c r="J132" i="3" s="1"/>
  <c r="J43" i="3"/>
  <c r="BH116" i="8"/>
  <c r="V122" i="3" s="1"/>
  <c r="V101" i="3"/>
  <c r="AW124" i="8"/>
  <c r="K131" i="3" s="1"/>
  <c r="K31" i="3"/>
  <c r="BB116" i="8"/>
  <c r="P122" i="3" s="1"/>
  <c r="P101" i="3"/>
  <c r="AW116" i="8"/>
  <c r="K122" i="3" s="1"/>
  <c r="K101" i="3"/>
  <c r="BE124" i="8"/>
  <c r="S131" i="3" s="1"/>
  <c r="S31" i="3"/>
  <c r="BF124" i="8"/>
  <c r="T131" i="3" s="1"/>
  <c r="T31" i="3"/>
  <c r="AU125" i="8"/>
  <c r="I132" i="3" s="1"/>
  <c r="I43" i="3"/>
  <c r="AZ125" i="8"/>
  <c r="N132" i="3" s="1"/>
  <c r="N43" i="3"/>
  <c r="BA125" i="8"/>
  <c r="O132" i="3" s="1"/>
  <c r="O43" i="3"/>
  <c r="BD116" i="8"/>
  <c r="R101" i="3"/>
  <c r="BE116" i="8"/>
  <c r="S122" i="3" s="1"/>
  <c r="S101" i="3"/>
  <c r="AU124" i="8"/>
  <c r="I131" i="3" s="1"/>
  <c r="I31" i="3"/>
  <c r="AY124" i="8"/>
  <c r="M131" i="3" s="1"/>
  <c r="M31" i="3"/>
  <c r="AW125" i="8"/>
  <c r="K132" i="3" s="1"/>
  <c r="K43" i="3"/>
  <c r="BH125" i="8"/>
  <c r="V132" i="3" s="1"/>
  <c r="V43" i="3"/>
  <c r="AU142" i="8"/>
  <c r="I150" i="3" s="1"/>
  <c r="BD142" i="8"/>
  <c r="AX142" i="8"/>
  <c r="BH142" i="8"/>
  <c r="AZ142" i="8"/>
  <c r="BA142" i="8"/>
  <c r="BB142" i="8"/>
  <c r="AV142" i="8"/>
  <c r="BE142" i="8"/>
  <c r="BF142" i="8"/>
  <c r="AW142" i="8"/>
  <c r="BC142" i="8"/>
  <c r="BG142" i="8"/>
  <c r="AT130" i="8"/>
  <c r="H137" i="3" s="1"/>
  <c r="AG95" i="8"/>
  <c r="AC95" i="8"/>
  <c r="AH95" i="8"/>
  <c r="AO95" i="8"/>
  <c r="AD95" i="8"/>
  <c r="AI95" i="8"/>
  <c r="AK95" i="8"/>
  <c r="AA116" i="8"/>
  <c r="AF122" i="3" s="1"/>
  <c r="AF95" i="8"/>
  <c r="AE95" i="8"/>
  <c r="AM95" i="8"/>
  <c r="M129" i="4"/>
  <c r="AL95" i="8"/>
  <c r="AB95" i="8"/>
  <c r="AN95" i="8"/>
  <c r="AM140" i="8"/>
  <c r="AR148" i="3" s="1"/>
  <c r="AM128" i="8"/>
  <c r="AR135" i="3" s="1"/>
  <c r="AC140" i="8"/>
  <c r="AH148" i="3" s="1"/>
  <c r="AC128" i="8"/>
  <c r="AH135" i="3" s="1"/>
  <c r="AA112" i="8"/>
  <c r="AF118" i="3" s="1"/>
  <c r="AM15" i="8"/>
  <c r="AD15" i="8"/>
  <c r="AK15" i="8"/>
  <c r="AC15" i="8"/>
  <c r="AI15" i="8"/>
  <c r="AH15" i="8"/>
  <c r="AJ15" i="8"/>
  <c r="AB15" i="8"/>
  <c r="AP15" i="8"/>
  <c r="AO15" i="8"/>
  <c r="AG15" i="8"/>
  <c r="AE15" i="8"/>
  <c r="AN15" i="8"/>
  <c r="AF15" i="8"/>
  <c r="AL15" i="8"/>
  <c r="AB117" i="8"/>
  <c r="AG123" i="3" s="1"/>
  <c r="AB129" i="8"/>
  <c r="AG136" i="3" s="1"/>
  <c r="AB141" i="8"/>
  <c r="AG149" i="3" s="1"/>
  <c r="AF129" i="8"/>
  <c r="AK136" i="3" s="1"/>
  <c r="AF141" i="8"/>
  <c r="AK149" i="3" s="1"/>
  <c r="AF117" i="8"/>
  <c r="AK123" i="3" s="1"/>
  <c r="AP141" i="8"/>
  <c r="AU149" i="3" s="1"/>
  <c r="AP117" i="8"/>
  <c r="AU123" i="3" s="1"/>
  <c r="AP129" i="8"/>
  <c r="AU136" i="3" s="1"/>
  <c r="AL128" i="8"/>
  <c r="AQ135" i="3" s="1"/>
  <c r="AL140" i="8"/>
  <c r="AQ148" i="3" s="1"/>
  <c r="AG128" i="8"/>
  <c r="AL135" i="3" s="1"/>
  <c r="AG140" i="8"/>
  <c r="AL148" i="3" s="1"/>
  <c r="AD117" i="8"/>
  <c r="AI123" i="3" s="1"/>
  <c r="AD129" i="8"/>
  <c r="AI136" i="3" s="1"/>
  <c r="AD141" i="8"/>
  <c r="AI149" i="3" s="1"/>
  <c r="AI141" i="8"/>
  <c r="AN149" i="3" s="1"/>
  <c r="AI117" i="8"/>
  <c r="AN123" i="3" s="1"/>
  <c r="AI129" i="8"/>
  <c r="AN136" i="3" s="1"/>
  <c r="AE129" i="8"/>
  <c r="AJ136" i="3" s="1"/>
  <c r="AE141" i="8"/>
  <c r="AJ149" i="3" s="1"/>
  <c r="AE117" i="8"/>
  <c r="AJ123" i="3" s="1"/>
  <c r="AD128" i="8"/>
  <c r="AI135" i="3" s="1"/>
  <c r="AD140" i="8"/>
  <c r="AI148" i="3" s="1"/>
  <c r="AO140" i="8"/>
  <c r="AT148" i="3" s="1"/>
  <c r="AO128" i="8"/>
  <c r="AT135" i="3" s="1"/>
  <c r="AK117" i="8"/>
  <c r="AP123" i="3" s="1"/>
  <c r="AK129" i="8"/>
  <c r="AP136" i="3" s="1"/>
  <c r="AK141" i="8"/>
  <c r="AP149" i="3" s="1"/>
  <c r="AJ117" i="8"/>
  <c r="AO123" i="3" s="1"/>
  <c r="AJ129" i="8"/>
  <c r="AO136" i="3" s="1"/>
  <c r="AJ141" i="8"/>
  <c r="AO149" i="3" s="1"/>
  <c r="AN140" i="8"/>
  <c r="AS148" i="3" s="1"/>
  <c r="AN128" i="8"/>
  <c r="AS135" i="3" s="1"/>
  <c r="AA124" i="8"/>
  <c r="AF131" i="3" s="1"/>
  <c r="AM25" i="8"/>
  <c r="AP25" i="8"/>
  <c r="AH25" i="8"/>
  <c r="AG25" i="8"/>
  <c r="AN25" i="8"/>
  <c r="AE25" i="8"/>
  <c r="AO25" i="8"/>
  <c r="AF25" i="8"/>
  <c r="AL25" i="8"/>
  <c r="AD25" i="8"/>
  <c r="AK25" i="8"/>
  <c r="AC25" i="8"/>
  <c r="AI25" i="8"/>
  <c r="AJ25" i="8"/>
  <c r="AB25" i="8"/>
  <c r="AA125" i="8"/>
  <c r="AF132" i="3" s="1"/>
  <c r="AN37" i="8"/>
  <c r="AF37" i="8"/>
  <c r="AM37" i="8"/>
  <c r="AE37" i="8"/>
  <c r="AL37" i="8"/>
  <c r="AD37" i="8"/>
  <c r="AK37" i="8"/>
  <c r="AC37" i="8"/>
  <c r="AJ37" i="8"/>
  <c r="AB37" i="8"/>
  <c r="AI37" i="8"/>
  <c r="AP37" i="8"/>
  <c r="AH37" i="8"/>
  <c r="AO37" i="8"/>
  <c r="AG37" i="8"/>
  <c r="AF140" i="8"/>
  <c r="AK148" i="3" s="1"/>
  <c r="AF128" i="8"/>
  <c r="AK135" i="3" s="1"/>
  <c r="K117" i="8"/>
  <c r="K118" i="8" s="1"/>
  <c r="K119" i="8" s="1"/>
  <c r="K129" i="8"/>
  <c r="K130" i="8" s="1"/>
  <c r="K131" i="8" s="1"/>
  <c r="L107" i="8"/>
  <c r="K141" i="8"/>
  <c r="K142" i="8" s="1"/>
  <c r="K143" i="8" s="1"/>
  <c r="O116" i="8"/>
  <c r="AL117" i="8"/>
  <c r="AQ123" i="3" s="1"/>
  <c r="AL129" i="8"/>
  <c r="AQ136" i="3" s="1"/>
  <c r="AL141" i="8"/>
  <c r="AQ149" i="3" s="1"/>
  <c r="AI128" i="8"/>
  <c r="AN135" i="3" s="1"/>
  <c r="AI140" i="8"/>
  <c r="AN148" i="3" s="1"/>
  <c r="AH128" i="8"/>
  <c r="AM135" i="3" s="1"/>
  <c r="AH140" i="8"/>
  <c r="AM148" i="3" s="1"/>
  <c r="AB128" i="8"/>
  <c r="AG135" i="3" s="1"/>
  <c r="AB140" i="8"/>
  <c r="AG148" i="3" s="1"/>
  <c r="AN129" i="8"/>
  <c r="AS136" i="3" s="1"/>
  <c r="AN141" i="8"/>
  <c r="AS149" i="3" s="1"/>
  <c r="AN117" i="8"/>
  <c r="AS123" i="3" s="1"/>
  <c r="AG141" i="8"/>
  <c r="AL149" i="3" s="1"/>
  <c r="AG129" i="8"/>
  <c r="AL136" i="3" s="1"/>
  <c r="AG117" i="8"/>
  <c r="AL123" i="3" s="1"/>
  <c r="AK140" i="8"/>
  <c r="AP148" i="3" s="1"/>
  <c r="AK128" i="8"/>
  <c r="AP135" i="3" s="1"/>
  <c r="AJ128" i="8"/>
  <c r="AO135" i="3" s="1"/>
  <c r="AJ140" i="8"/>
  <c r="AO148" i="3" s="1"/>
  <c r="N128" i="8"/>
  <c r="N140" i="8"/>
  <c r="AC129" i="8"/>
  <c r="AH136" i="3" s="1"/>
  <c r="AC141" i="8"/>
  <c r="AH149" i="3" s="1"/>
  <c r="AC117" i="8"/>
  <c r="AH123" i="3" s="1"/>
  <c r="AO129" i="8"/>
  <c r="AT136" i="3" s="1"/>
  <c r="AO141" i="8"/>
  <c r="AT149" i="3" s="1"/>
  <c r="AO117" i="8"/>
  <c r="AT123" i="3" s="1"/>
  <c r="AA136" i="8"/>
  <c r="AL23" i="8"/>
  <c r="AD23" i="8"/>
  <c r="AK23" i="8"/>
  <c r="AC23" i="8"/>
  <c r="AJ23" i="8"/>
  <c r="AB23" i="8"/>
  <c r="AI23" i="8"/>
  <c r="AP23" i="8"/>
  <c r="AH23" i="8"/>
  <c r="AO23" i="8"/>
  <c r="AG23" i="8"/>
  <c r="AE23" i="8"/>
  <c r="AN23" i="8"/>
  <c r="AF23" i="8"/>
  <c r="AM23" i="8"/>
  <c r="AE128" i="8"/>
  <c r="AJ135" i="3" s="1"/>
  <c r="AE140" i="8"/>
  <c r="AJ148" i="3" s="1"/>
  <c r="AM117" i="8"/>
  <c r="AR123" i="3" s="1"/>
  <c r="AM129" i="8"/>
  <c r="AR136" i="3" s="1"/>
  <c r="AM141" i="8"/>
  <c r="AR149" i="3" s="1"/>
  <c r="AH141" i="8"/>
  <c r="AM149" i="3" s="1"/>
  <c r="AH117" i="8"/>
  <c r="AM123" i="3" s="1"/>
  <c r="AH129" i="8"/>
  <c r="AM136" i="3" s="1"/>
  <c r="J117" i="4"/>
  <c r="I117" i="4"/>
  <c r="I118" i="4" s="1"/>
  <c r="J141" i="4"/>
  <c r="O129" i="4"/>
  <c r="U129" i="4"/>
  <c r="V128" i="4"/>
  <c r="Y117" i="4"/>
  <c r="Y141" i="4"/>
  <c r="Y129" i="4"/>
  <c r="Y140" i="4"/>
  <c r="Y128" i="4"/>
  <c r="Y126" i="4"/>
  <c r="Y114" i="4"/>
  <c r="V141" i="4"/>
  <c r="L141" i="4"/>
  <c r="K141" i="4"/>
  <c r="P129" i="4"/>
  <c r="M117" i="4"/>
  <c r="N129" i="4"/>
  <c r="Y116" i="4"/>
  <c r="Y112" i="4"/>
  <c r="Z127" i="4"/>
  <c r="Y127" i="4"/>
  <c r="N141" i="4"/>
  <c r="U141" i="4"/>
  <c r="K140" i="4"/>
  <c r="V117" i="4"/>
  <c r="V129" i="4"/>
  <c r="Z137" i="4"/>
  <c r="Y137" i="4"/>
  <c r="Y113" i="4"/>
  <c r="U117" i="4"/>
  <c r="T129" i="4"/>
  <c r="M141" i="4"/>
  <c r="R129" i="4"/>
  <c r="Q129" i="4"/>
  <c r="N117" i="4"/>
  <c r="W141" i="4"/>
  <c r="T117" i="4"/>
  <c r="Z113" i="4"/>
  <c r="S141" i="4"/>
  <c r="L129" i="4"/>
  <c r="S129" i="4"/>
  <c r="J129" i="4"/>
  <c r="I129" i="4"/>
  <c r="I130" i="4" s="1"/>
  <c r="I131" i="4" s="1"/>
  <c r="Q141" i="4"/>
  <c r="S117" i="4"/>
  <c r="Y136" i="4"/>
  <c r="Y138" i="4"/>
  <c r="K129" i="4"/>
  <c r="O117" i="4"/>
  <c r="I141" i="4"/>
  <c r="K117" i="4"/>
  <c r="L117" i="4"/>
  <c r="Z136" i="4"/>
  <c r="Y139" i="4"/>
  <c r="Y115" i="4"/>
  <c r="T141" i="4"/>
  <c r="R117" i="4"/>
  <c r="Q117" i="4"/>
  <c r="P117" i="4"/>
  <c r="R141" i="4"/>
  <c r="W129" i="4"/>
  <c r="P141" i="4"/>
  <c r="O141" i="4"/>
  <c r="Y125" i="4"/>
  <c r="Z139" i="4"/>
  <c r="Z126" i="4"/>
  <c r="T140" i="4"/>
  <c r="N128" i="4"/>
  <c r="M116" i="4"/>
  <c r="K116" i="4"/>
  <c r="J128" i="4"/>
  <c r="V140" i="4"/>
  <c r="M128" i="4"/>
  <c r="U140" i="4"/>
  <c r="R128" i="4"/>
  <c r="L116" i="4"/>
  <c r="U128" i="4"/>
  <c r="O128" i="4"/>
  <c r="S128" i="4"/>
  <c r="N116" i="4"/>
  <c r="H130" i="4"/>
  <c r="H131" i="4" s="1"/>
  <c r="R140" i="4"/>
  <c r="N140" i="4"/>
  <c r="T112" i="4"/>
  <c r="R112" i="4"/>
  <c r="N136" i="4"/>
  <c r="P136" i="4"/>
  <c r="V136" i="4"/>
  <c r="S136" i="4"/>
  <c r="L112" i="4"/>
  <c r="M112" i="4"/>
  <c r="P112" i="4"/>
  <c r="V112" i="4"/>
  <c r="S112" i="4"/>
  <c r="K136" i="4"/>
  <c r="N112" i="4"/>
  <c r="R136" i="4"/>
  <c r="M136" i="4"/>
  <c r="L136" i="4"/>
  <c r="Q136" i="4"/>
  <c r="U136" i="4"/>
  <c r="T136" i="4"/>
  <c r="O136" i="4"/>
  <c r="R125" i="4"/>
  <c r="Q125" i="4"/>
  <c r="P125" i="4"/>
  <c r="S125" i="4"/>
  <c r="M125" i="4"/>
  <c r="K125" i="4"/>
  <c r="L125" i="4"/>
  <c r="T125" i="4"/>
  <c r="U125" i="4"/>
  <c r="G118" i="4"/>
  <c r="H118" i="4"/>
  <c r="V125" i="4"/>
  <c r="H142" i="4"/>
  <c r="H143" i="4" s="1"/>
  <c r="O125" i="4"/>
  <c r="N125" i="4"/>
  <c r="I142" i="4"/>
  <c r="I143" i="4" s="1"/>
  <c r="K113" i="4"/>
  <c r="L124" i="4"/>
  <c r="J139" i="4"/>
  <c r="J127" i="4"/>
  <c r="J126" i="4"/>
  <c r="L137" i="4"/>
  <c r="J115" i="4"/>
  <c r="J138" i="4"/>
  <c r="J114" i="4"/>
  <c r="AR60" i="3" l="1"/>
  <c r="AP60" i="3"/>
  <c r="BA118" i="8"/>
  <c r="O124" i="3" s="1"/>
  <c r="AV130" i="8"/>
  <c r="J137" i="3" s="1"/>
  <c r="AY118" i="8"/>
  <c r="M124" i="3" s="1"/>
  <c r="AS60" i="3"/>
  <c r="AL60" i="3"/>
  <c r="O124" i="9"/>
  <c r="BA119" i="4"/>
  <c r="T124" i="9"/>
  <c r="BF119" i="4"/>
  <c r="BF131" i="4"/>
  <c r="T137" i="9"/>
  <c r="N124" i="9"/>
  <c r="AZ119" i="4"/>
  <c r="Q150" i="9"/>
  <c r="BC143" i="4"/>
  <c r="AY131" i="4"/>
  <c r="M137" i="9"/>
  <c r="BH119" i="4"/>
  <c r="V124" i="9"/>
  <c r="BI119" i="4"/>
  <c r="S124" i="9"/>
  <c r="BE119" i="4"/>
  <c r="R124" i="9"/>
  <c r="BD119" i="4"/>
  <c r="Q124" i="9"/>
  <c r="BC119" i="4"/>
  <c r="L150" i="9"/>
  <c r="AX143" i="4"/>
  <c r="K124" i="9"/>
  <c r="AW119" i="4"/>
  <c r="AU131" i="4"/>
  <c r="I137" i="9"/>
  <c r="N137" i="9"/>
  <c r="AZ131" i="4"/>
  <c r="J150" i="9"/>
  <c r="AV143" i="4"/>
  <c r="N150" i="9"/>
  <c r="AZ143" i="4"/>
  <c r="BB131" i="4"/>
  <c r="P137" i="9"/>
  <c r="K150" i="9"/>
  <c r="AW143" i="4"/>
  <c r="AX131" i="4"/>
  <c r="L137" i="9"/>
  <c r="U150" i="9"/>
  <c r="BG143" i="4"/>
  <c r="BD131" i="4"/>
  <c r="R137" i="9"/>
  <c r="AV131" i="4"/>
  <c r="J137" i="9"/>
  <c r="AW131" i="4"/>
  <c r="K137" i="9"/>
  <c r="L124" i="9"/>
  <c r="AX119" i="4"/>
  <c r="R150" i="9"/>
  <c r="BD143" i="4"/>
  <c r="T150" i="9"/>
  <c r="BF143" i="4"/>
  <c r="P124" i="9"/>
  <c r="BB119" i="4"/>
  <c r="I150" i="9"/>
  <c r="AU143" i="4"/>
  <c r="P150" i="9"/>
  <c r="BB143" i="4"/>
  <c r="M124" i="9"/>
  <c r="AY119" i="4"/>
  <c r="M150" i="9"/>
  <c r="AY143" i="4"/>
  <c r="Q137" i="9"/>
  <c r="BC131" i="4"/>
  <c r="BI143" i="4"/>
  <c r="S137" i="9"/>
  <c r="BE131" i="4"/>
  <c r="I124" i="9"/>
  <c r="AU119" i="4"/>
  <c r="O150" i="9"/>
  <c r="BA143" i="4"/>
  <c r="BH131" i="4"/>
  <c r="V137" i="9"/>
  <c r="BG131" i="4"/>
  <c r="U137" i="9"/>
  <c r="U124" i="9"/>
  <c r="BG119" i="4"/>
  <c r="BA131" i="4"/>
  <c r="O137" i="9"/>
  <c r="V150" i="9"/>
  <c r="BH143" i="4"/>
  <c r="AV119" i="4"/>
  <c r="J124" i="9"/>
  <c r="S150" i="9"/>
  <c r="BE143" i="4"/>
  <c r="BG118" i="8"/>
  <c r="U124" i="3" s="1"/>
  <c r="BG130" i="8"/>
  <c r="U137" i="3" s="1"/>
  <c r="AX130" i="8"/>
  <c r="AX131" i="8" s="1"/>
  <c r="AU130" i="8"/>
  <c r="I137" i="3" s="1"/>
  <c r="BH130" i="8"/>
  <c r="V137" i="3" s="1"/>
  <c r="AY143" i="8"/>
  <c r="BE118" i="8"/>
  <c r="BE119" i="8" s="1"/>
  <c r="AU143" i="8"/>
  <c r="BB130" i="8"/>
  <c r="P137" i="3" s="1"/>
  <c r="BF130" i="8"/>
  <c r="T137" i="3" s="1"/>
  <c r="BC130" i="8"/>
  <c r="Q137" i="3" s="1"/>
  <c r="BA130" i="8"/>
  <c r="O137" i="3" s="1"/>
  <c r="BE130" i="8"/>
  <c r="S137" i="3" s="1"/>
  <c r="BF118" i="8"/>
  <c r="BF119" i="8" s="1"/>
  <c r="AW130" i="8"/>
  <c r="K137" i="3" s="1"/>
  <c r="AC136" i="8"/>
  <c r="AH144" i="3" s="1"/>
  <c r="AH29" i="3"/>
  <c r="AD125" i="8"/>
  <c r="AI132" i="3" s="1"/>
  <c r="AI43" i="3"/>
  <c r="AE124" i="8"/>
  <c r="AJ131" i="3" s="1"/>
  <c r="AJ31" i="3"/>
  <c r="AB112" i="8"/>
  <c r="AG118" i="3" s="1"/>
  <c r="AG21" i="3"/>
  <c r="AO116" i="8"/>
  <c r="AT122" i="3" s="1"/>
  <c r="AT101" i="3"/>
  <c r="AJ114" i="8"/>
  <c r="AO120" i="3" s="1"/>
  <c r="AO60" i="3"/>
  <c r="AG136" i="8"/>
  <c r="AL144" i="3" s="1"/>
  <c r="AL29" i="3"/>
  <c r="AK136" i="8"/>
  <c r="AP144" i="3" s="1"/>
  <c r="AP29" i="3"/>
  <c r="AH125" i="8"/>
  <c r="AM132" i="3" s="1"/>
  <c r="AM43" i="3"/>
  <c r="AL125" i="8"/>
  <c r="AQ132" i="3" s="1"/>
  <c r="AQ43" i="3"/>
  <c r="AI124" i="8"/>
  <c r="AN131" i="3" s="1"/>
  <c r="AN31" i="3"/>
  <c r="AN124" i="8"/>
  <c r="AS131" i="3" s="1"/>
  <c r="AS31" i="3"/>
  <c r="AL112" i="8"/>
  <c r="AQ118" i="3" s="1"/>
  <c r="AQ21" i="3"/>
  <c r="AJ112" i="8"/>
  <c r="AO21" i="3"/>
  <c r="AM116" i="8"/>
  <c r="AR122" i="3" s="1"/>
  <c r="AR101" i="3"/>
  <c r="AH116" i="8"/>
  <c r="AM122" i="3" s="1"/>
  <c r="AM101" i="3"/>
  <c r="AL114" i="8"/>
  <c r="AQ120" i="3" s="1"/>
  <c r="AQ60" i="3"/>
  <c r="AE114" i="8"/>
  <c r="AJ120" i="3" s="1"/>
  <c r="AJ60" i="3"/>
  <c r="AO136" i="8"/>
  <c r="AT144" i="3" s="1"/>
  <c r="AT29" i="3"/>
  <c r="AD136" i="8"/>
  <c r="AI144" i="3" s="1"/>
  <c r="AI29" i="3"/>
  <c r="AP125" i="8"/>
  <c r="AU132" i="3" s="1"/>
  <c r="AU43" i="3"/>
  <c r="AE125" i="8"/>
  <c r="AJ132" i="3" s="1"/>
  <c r="AJ43" i="3"/>
  <c r="AC124" i="8"/>
  <c r="AH131" i="3" s="1"/>
  <c r="AH31" i="3"/>
  <c r="AG124" i="8"/>
  <c r="AL131" i="3" s="1"/>
  <c r="AL31" i="3"/>
  <c r="AF112" i="8"/>
  <c r="AK118" i="3" s="1"/>
  <c r="AK21" i="3"/>
  <c r="AH112" i="8"/>
  <c r="AM118" i="3" s="1"/>
  <c r="AM21" i="3"/>
  <c r="AE116" i="8"/>
  <c r="AJ122" i="3" s="1"/>
  <c r="AJ101" i="3"/>
  <c r="AC116" i="8"/>
  <c r="AH122" i="3" s="1"/>
  <c r="AH101" i="3"/>
  <c r="AY119" i="8"/>
  <c r="AW118" i="8"/>
  <c r="AB114" i="8"/>
  <c r="AG120" i="3" s="1"/>
  <c r="AG60" i="3"/>
  <c r="AH114" i="8"/>
  <c r="AM120" i="3" s="1"/>
  <c r="AM60" i="3"/>
  <c r="AH136" i="8"/>
  <c r="AM144" i="3" s="1"/>
  <c r="AM29" i="3"/>
  <c r="AL136" i="8"/>
  <c r="AQ144" i="3" s="1"/>
  <c r="AQ29" i="3"/>
  <c r="AI125" i="8"/>
  <c r="AN132" i="3" s="1"/>
  <c r="AN43" i="3"/>
  <c r="AM125" i="8"/>
  <c r="AR132" i="3" s="1"/>
  <c r="AR43" i="3"/>
  <c r="AK124" i="8"/>
  <c r="AP131" i="3" s="1"/>
  <c r="AP31" i="3"/>
  <c r="AH124" i="8"/>
  <c r="AM131" i="3" s="1"/>
  <c r="AM31" i="3"/>
  <c r="AN112" i="8"/>
  <c r="AS118" i="3" s="1"/>
  <c r="AS21" i="3"/>
  <c r="AI112" i="8"/>
  <c r="AN118" i="3" s="1"/>
  <c r="AN21" i="3"/>
  <c r="AF116" i="8"/>
  <c r="AK122" i="3" s="1"/>
  <c r="AK101" i="3"/>
  <c r="AG116" i="8"/>
  <c r="AL122" i="3" s="1"/>
  <c r="AL101" i="3"/>
  <c r="BH118" i="8"/>
  <c r="AJ116" i="8"/>
  <c r="AO122" i="3" s="1"/>
  <c r="AO101" i="3"/>
  <c r="AP136" i="8"/>
  <c r="AU144" i="3" s="1"/>
  <c r="AU29" i="3"/>
  <c r="AB125" i="8"/>
  <c r="AG132" i="3" s="1"/>
  <c r="AG43" i="3"/>
  <c r="AD124" i="8"/>
  <c r="AI131" i="3" s="1"/>
  <c r="AI31" i="3"/>
  <c r="AC112" i="8"/>
  <c r="AH118" i="3" s="1"/>
  <c r="AH21" i="3"/>
  <c r="AA142" i="8"/>
  <c r="AF150" i="3" s="1"/>
  <c r="AF144" i="3"/>
  <c r="AF125" i="8"/>
  <c r="AK132" i="3" s="1"/>
  <c r="AK43" i="3"/>
  <c r="AP124" i="8"/>
  <c r="AU131" i="3" s="1"/>
  <c r="AU31" i="3"/>
  <c r="AE112" i="8"/>
  <c r="AJ118" i="3" s="1"/>
  <c r="AJ21" i="3"/>
  <c r="AM136" i="8"/>
  <c r="AR144" i="3" s="1"/>
  <c r="AR29" i="3"/>
  <c r="AI136" i="8"/>
  <c r="AN144" i="3" s="1"/>
  <c r="AN29" i="3"/>
  <c r="AJ125" i="8"/>
  <c r="AO132" i="3" s="1"/>
  <c r="AO43" i="3"/>
  <c r="AN125" i="8"/>
  <c r="AS132" i="3" s="1"/>
  <c r="AS43" i="3"/>
  <c r="AL124" i="8"/>
  <c r="AQ131" i="3" s="1"/>
  <c r="AQ31" i="3"/>
  <c r="AM124" i="8"/>
  <c r="AR131" i="3" s="1"/>
  <c r="AR31" i="3"/>
  <c r="AG112" i="8"/>
  <c r="AL118" i="3" s="1"/>
  <c r="AL21" i="3"/>
  <c r="AK112" i="8"/>
  <c r="AP118" i="3" s="1"/>
  <c r="AP21" i="3"/>
  <c r="AN116" i="8"/>
  <c r="AS122" i="3" s="1"/>
  <c r="AS101" i="3"/>
  <c r="AK116" i="8"/>
  <c r="AP122" i="3" s="1"/>
  <c r="AP101" i="3"/>
  <c r="AF136" i="8"/>
  <c r="AK144" i="3" s="1"/>
  <c r="AK29" i="3"/>
  <c r="AB136" i="8"/>
  <c r="AG144" i="3" s="1"/>
  <c r="AG29" i="3"/>
  <c r="AC125" i="8"/>
  <c r="AH132" i="3" s="1"/>
  <c r="AH43" i="3"/>
  <c r="AF124" i="8"/>
  <c r="AK131" i="3" s="1"/>
  <c r="AK31" i="3"/>
  <c r="AO112" i="8"/>
  <c r="AT118" i="3" s="1"/>
  <c r="AT21" i="3"/>
  <c r="AD112" i="8"/>
  <c r="AI118" i="3" s="1"/>
  <c r="AI21" i="3"/>
  <c r="AB116" i="8"/>
  <c r="AG122" i="3" s="1"/>
  <c r="AG101" i="3"/>
  <c r="AI116" i="8"/>
  <c r="AN122" i="3" s="1"/>
  <c r="AN101" i="3"/>
  <c r="BD130" i="8"/>
  <c r="R137" i="3" s="1"/>
  <c r="AZ130" i="8"/>
  <c r="N137" i="3" s="1"/>
  <c r="AN136" i="8"/>
  <c r="AS144" i="3" s="1"/>
  <c r="AS29" i="3"/>
  <c r="AJ136" i="8"/>
  <c r="AO144" i="3" s="1"/>
  <c r="AO29" i="3"/>
  <c r="AG125" i="8"/>
  <c r="AL132" i="3" s="1"/>
  <c r="AL43" i="3"/>
  <c r="AK125" i="8"/>
  <c r="AP132" i="3" s="1"/>
  <c r="AP43" i="3"/>
  <c r="AB124" i="8"/>
  <c r="AG131" i="3" s="1"/>
  <c r="AG31" i="3"/>
  <c r="AO124" i="8"/>
  <c r="AT131" i="3" s="1"/>
  <c r="AT31" i="3"/>
  <c r="AP112" i="8"/>
  <c r="AU118" i="3" s="1"/>
  <c r="AU21" i="3"/>
  <c r="AM112" i="8"/>
  <c r="AR118" i="3" s="1"/>
  <c r="AR21" i="3"/>
  <c r="AL116" i="8"/>
  <c r="AQ122" i="3" s="1"/>
  <c r="AQ101" i="3"/>
  <c r="AD116" i="8"/>
  <c r="AI122" i="3" s="1"/>
  <c r="AI101" i="3"/>
  <c r="AO114" i="8"/>
  <c r="AT120" i="3" s="1"/>
  <c r="AT60" i="3"/>
  <c r="AE136" i="8"/>
  <c r="AJ144" i="3" s="1"/>
  <c r="AJ29" i="3"/>
  <c r="AJ124" i="8"/>
  <c r="AO131" i="3" s="1"/>
  <c r="AO31" i="3"/>
  <c r="AF114" i="8"/>
  <c r="AK120" i="3" s="1"/>
  <c r="AK60" i="3"/>
  <c r="AO125" i="8"/>
  <c r="AT132" i="3" s="1"/>
  <c r="AT43" i="3"/>
  <c r="BB143" i="8"/>
  <c r="P150" i="3"/>
  <c r="AX143" i="8"/>
  <c r="L150" i="3"/>
  <c r="BD118" i="8"/>
  <c r="R122" i="3"/>
  <c r="BC118" i="8"/>
  <c r="Q122" i="3"/>
  <c r="AW143" i="8"/>
  <c r="K150" i="3"/>
  <c r="BF143" i="8"/>
  <c r="T150" i="3"/>
  <c r="BA143" i="8"/>
  <c r="O150" i="3"/>
  <c r="BD143" i="8"/>
  <c r="R150" i="3"/>
  <c r="AV118" i="8"/>
  <c r="J122" i="3"/>
  <c r="AZ143" i="8"/>
  <c r="N150" i="3"/>
  <c r="BG143" i="8"/>
  <c r="U150" i="3"/>
  <c r="BH143" i="8"/>
  <c r="V150" i="3"/>
  <c r="AX118" i="8"/>
  <c r="L122" i="3"/>
  <c r="BC143" i="8"/>
  <c r="Q150" i="3"/>
  <c r="BE143" i="8"/>
  <c r="S150" i="3"/>
  <c r="AY130" i="8"/>
  <c r="M137" i="3" s="1"/>
  <c r="AZ118" i="8"/>
  <c r="AV143" i="8"/>
  <c r="J150" i="3"/>
  <c r="AU118" i="8"/>
  <c r="I122" i="3"/>
  <c r="BB118" i="8"/>
  <c r="AA118" i="8"/>
  <c r="AF124" i="3" s="1"/>
  <c r="O140" i="4"/>
  <c r="S140" i="4"/>
  <c r="T128" i="4"/>
  <c r="L128" i="4"/>
  <c r="P140" i="4"/>
  <c r="M140" i="4"/>
  <c r="L140" i="4"/>
  <c r="L142" i="4" s="1"/>
  <c r="L143" i="4" s="1"/>
  <c r="Q140" i="4"/>
  <c r="Q128" i="4"/>
  <c r="P128" i="4"/>
  <c r="AG113" i="4"/>
  <c r="AL119" i="9" s="1"/>
  <c r="Y130" i="4"/>
  <c r="AK137" i="4"/>
  <c r="AP145" i="9" s="1"/>
  <c r="I119" i="4"/>
  <c r="AA130" i="8"/>
  <c r="AF137" i="3" s="1"/>
  <c r="P116" i="8"/>
  <c r="O140" i="8"/>
  <c r="O128" i="8"/>
  <c r="L117" i="8"/>
  <c r="L118" i="8" s="1"/>
  <c r="L119" i="8" s="1"/>
  <c r="L129" i="8"/>
  <c r="L130" i="8" s="1"/>
  <c r="L131" i="8" s="1"/>
  <c r="L141" i="8"/>
  <c r="L142" i="8" s="1"/>
  <c r="L143" i="8" s="1"/>
  <c r="M107" i="8"/>
  <c r="AK113" i="4"/>
  <c r="AP119" i="9" s="1"/>
  <c r="AE113" i="4"/>
  <c r="AJ119" i="9" s="1"/>
  <c r="AI113" i="4"/>
  <c r="AN119" i="9" s="1"/>
  <c r="AO113" i="4"/>
  <c r="AT119" i="9" s="1"/>
  <c r="AA115" i="4"/>
  <c r="AF121" i="9" s="1"/>
  <c r="AF115" i="4"/>
  <c r="AK121" i="9" s="1"/>
  <c r="AJ115" i="4"/>
  <c r="AO121" i="9" s="1"/>
  <c r="AC115" i="4"/>
  <c r="AH121" i="9" s="1"/>
  <c r="AM115" i="4"/>
  <c r="AR121" i="9" s="1"/>
  <c r="AI115" i="4"/>
  <c r="AN121" i="9" s="1"/>
  <c r="AE115" i="4"/>
  <c r="AJ121" i="9" s="1"/>
  <c r="AH115" i="4"/>
  <c r="AM121" i="9" s="1"/>
  <c r="AD115" i="4"/>
  <c r="AI121" i="9" s="1"/>
  <c r="AG115" i="4"/>
  <c r="AL121" i="9" s="1"/>
  <c r="AL115" i="4"/>
  <c r="AQ121" i="9" s="1"/>
  <c r="AO115" i="4"/>
  <c r="AT121" i="9" s="1"/>
  <c r="AK115" i="4"/>
  <c r="AP121" i="9" s="1"/>
  <c r="AN115" i="4"/>
  <c r="AS121" i="9" s="1"/>
  <c r="AB115" i="4"/>
  <c r="AG121" i="9" s="1"/>
  <c r="Y118" i="4"/>
  <c r="AA140" i="4"/>
  <c r="AF148" i="9" s="1"/>
  <c r="AA128" i="4"/>
  <c r="AF135" i="9" s="1"/>
  <c r="Y142" i="4"/>
  <c r="AI137" i="4"/>
  <c r="AN145" i="9" s="1"/>
  <c r="AL137" i="4"/>
  <c r="AQ145" i="9" s="1"/>
  <c r="AC137" i="4"/>
  <c r="AH145" i="9" s="1"/>
  <c r="AG137" i="4"/>
  <c r="AL145" i="9" s="1"/>
  <c r="AP137" i="4"/>
  <c r="AU145" i="9" s="1"/>
  <c r="AN137" i="4"/>
  <c r="AS145" i="9" s="1"/>
  <c r="AD137" i="4"/>
  <c r="AI145" i="9" s="1"/>
  <c r="AF137" i="4"/>
  <c r="AK145" i="9" s="1"/>
  <c r="Z140" i="4"/>
  <c r="Z128" i="4"/>
  <c r="Z141" i="4"/>
  <c r="Z117" i="4"/>
  <c r="Z118" i="4" s="1"/>
  <c r="Z129" i="4"/>
  <c r="AA116" i="4"/>
  <c r="AF122" i="9" s="1"/>
  <c r="AJ116" i="4"/>
  <c r="AO122" i="9" s="1"/>
  <c r="AN116" i="4"/>
  <c r="AS122" i="9" s="1"/>
  <c r="AB116" i="4"/>
  <c r="AG122" i="9" s="1"/>
  <c r="AF116" i="4"/>
  <c r="AK122" i="9" s="1"/>
  <c r="AG116" i="4"/>
  <c r="AL122" i="9" s="1"/>
  <c r="AD116" i="4"/>
  <c r="AI122" i="9" s="1"/>
  <c r="AL116" i="4"/>
  <c r="AQ122" i="9" s="1"/>
  <c r="AI116" i="4"/>
  <c r="AN122" i="9" s="1"/>
  <c r="AM116" i="4"/>
  <c r="AR122" i="9" s="1"/>
  <c r="AP116" i="4"/>
  <c r="AE116" i="4"/>
  <c r="AJ122" i="9" s="1"/>
  <c r="AH116" i="4"/>
  <c r="AM122" i="9" s="1"/>
  <c r="AK116" i="4"/>
  <c r="AP122" i="9" s="1"/>
  <c r="AO116" i="4"/>
  <c r="AT122" i="9" s="1"/>
  <c r="AC116" i="4"/>
  <c r="AH122" i="9" s="1"/>
  <c r="AA112" i="4"/>
  <c r="AF118" i="9" s="1"/>
  <c r="AF112" i="4"/>
  <c r="AK118" i="9" s="1"/>
  <c r="AP112" i="4"/>
  <c r="AU118" i="9" s="1"/>
  <c r="AM112" i="4"/>
  <c r="AR118" i="9" s="1"/>
  <c r="AB112" i="4"/>
  <c r="AG118" i="9" s="1"/>
  <c r="AH112" i="4"/>
  <c r="AM118" i="9" s="1"/>
  <c r="AE112" i="4"/>
  <c r="AJ118" i="9" s="1"/>
  <c r="AC112" i="4"/>
  <c r="AH118" i="9" s="1"/>
  <c r="AJ112" i="4"/>
  <c r="AO118" i="9" s="1"/>
  <c r="AL112" i="4"/>
  <c r="AQ118" i="9" s="1"/>
  <c r="AO112" i="4"/>
  <c r="AT118" i="9" s="1"/>
  <c r="AD112" i="4"/>
  <c r="AI118" i="9" s="1"/>
  <c r="AG112" i="4"/>
  <c r="AL118" i="9" s="1"/>
  <c r="AK112" i="4"/>
  <c r="AP118" i="9" s="1"/>
  <c r="AN112" i="4"/>
  <c r="AS118" i="9" s="1"/>
  <c r="AI112" i="4"/>
  <c r="AN118" i="9" s="1"/>
  <c r="O116" i="4"/>
  <c r="AM114" i="4"/>
  <c r="AR120" i="9" s="1"/>
  <c r="AB114" i="4"/>
  <c r="AG120" i="9" s="1"/>
  <c r="AJ114" i="4"/>
  <c r="AO120" i="9" s="1"/>
  <c r="AN114" i="4"/>
  <c r="AS120" i="9" s="1"/>
  <c r="AG114" i="4"/>
  <c r="AL120" i="9" s="1"/>
  <c r="AH114" i="4"/>
  <c r="AM120" i="9" s="1"/>
  <c r="AD114" i="4"/>
  <c r="AI120" i="9" s="1"/>
  <c r="AO114" i="4"/>
  <c r="AT120" i="9" s="1"/>
  <c r="AI114" i="4"/>
  <c r="AN120" i="9" s="1"/>
  <c r="AL114" i="4"/>
  <c r="AQ120" i="9" s="1"/>
  <c r="AA114" i="4"/>
  <c r="AF120" i="9" s="1"/>
  <c r="AE114" i="4"/>
  <c r="AJ120" i="9" s="1"/>
  <c r="AF114" i="4"/>
  <c r="AK120" i="9" s="1"/>
  <c r="AK114" i="4"/>
  <c r="AP120" i="9" s="1"/>
  <c r="AC114" i="4"/>
  <c r="AH120" i="9" s="1"/>
  <c r="AI125" i="4"/>
  <c r="AN132" i="9" s="1"/>
  <c r="AA125" i="4"/>
  <c r="AF132" i="9" s="1"/>
  <c r="AE125" i="4"/>
  <c r="AJ132" i="9" s="1"/>
  <c r="AK125" i="4"/>
  <c r="AP132" i="9" s="1"/>
  <c r="AB125" i="4"/>
  <c r="AG132" i="9" s="1"/>
  <c r="AF125" i="4"/>
  <c r="AK132" i="9" s="1"/>
  <c r="AC125" i="4"/>
  <c r="AH132" i="9" s="1"/>
  <c r="AN125" i="4"/>
  <c r="AS132" i="9" s="1"/>
  <c r="AM125" i="4"/>
  <c r="AR132" i="9" s="1"/>
  <c r="AJ125" i="4"/>
  <c r="AO132" i="9" s="1"/>
  <c r="AD125" i="4"/>
  <c r="AI132" i="9" s="1"/>
  <c r="AP125" i="4"/>
  <c r="AU132" i="9" s="1"/>
  <c r="AG125" i="4"/>
  <c r="AL132" i="9" s="1"/>
  <c r="AH125" i="4"/>
  <c r="AM132" i="9" s="1"/>
  <c r="AO125" i="4"/>
  <c r="AT132" i="9" s="1"/>
  <c r="AL125" i="4"/>
  <c r="AQ132" i="9" s="1"/>
  <c r="AA124" i="4"/>
  <c r="AF131" i="9" s="1"/>
  <c r="Z124" i="4"/>
  <c r="AM138" i="4"/>
  <c r="AR146" i="9" s="1"/>
  <c r="AJ138" i="4"/>
  <c r="AO146" i="9" s="1"/>
  <c r="AG138" i="4"/>
  <c r="AL146" i="9" s="1"/>
  <c r="AE138" i="4"/>
  <c r="AJ146" i="9" s="1"/>
  <c r="AA138" i="4"/>
  <c r="AF146" i="9" s="1"/>
  <c r="AH138" i="4"/>
  <c r="AM146" i="9" s="1"/>
  <c r="AD138" i="4"/>
  <c r="AI146" i="9" s="1"/>
  <c r="AI138" i="4"/>
  <c r="AN146" i="9" s="1"/>
  <c r="AL138" i="4"/>
  <c r="AQ146" i="9" s="1"/>
  <c r="AN138" i="4"/>
  <c r="AS146" i="9" s="1"/>
  <c r="AO138" i="4"/>
  <c r="AT146" i="9" s="1"/>
  <c r="AK138" i="4"/>
  <c r="AP146" i="9" s="1"/>
  <c r="AF138" i="4"/>
  <c r="AK146" i="9" s="1"/>
  <c r="AC138" i="4"/>
  <c r="AH146" i="9" s="1"/>
  <c r="AB138" i="4"/>
  <c r="AG146" i="9" s="1"/>
  <c r="AJ124" i="4"/>
  <c r="AO131" i="9" s="1"/>
  <c r="AN124" i="4"/>
  <c r="AS131" i="9" s="1"/>
  <c r="AK124" i="4"/>
  <c r="AP131" i="9" s="1"/>
  <c r="P116" i="4"/>
  <c r="H119" i="4"/>
  <c r="L130" i="4"/>
  <c r="L131" i="4" s="1"/>
  <c r="J142" i="4"/>
  <c r="J143" i="4" s="1"/>
  <c r="J130" i="4"/>
  <c r="J131" i="4" s="1"/>
  <c r="L113" i="4"/>
  <c r="L118" i="4" s="1"/>
  <c r="L119" i="4" s="1"/>
  <c r="J118" i="4"/>
  <c r="J119" i="4" s="1"/>
  <c r="M124" i="4"/>
  <c r="M130" i="4" s="1"/>
  <c r="M131" i="4" s="1"/>
  <c r="K115" i="4"/>
  <c r="K139" i="4"/>
  <c r="K138" i="4"/>
  <c r="K126" i="4"/>
  <c r="K114" i="4"/>
  <c r="K127" i="4"/>
  <c r="M137" i="4"/>
  <c r="AV131" i="8" l="1"/>
  <c r="T124" i="3"/>
  <c r="BA119" i="8"/>
  <c r="BG131" i="8"/>
  <c r="BG119" i="8"/>
  <c r="BB131" i="8"/>
  <c r="AU131" i="8"/>
  <c r="BE131" i="8"/>
  <c r="BH131" i="8"/>
  <c r="BC131" i="8"/>
  <c r="AB142" i="8"/>
  <c r="AG150" i="3" s="1"/>
  <c r="AF142" i="8"/>
  <c r="AF143" i="8" s="1"/>
  <c r="AE142" i="8"/>
  <c r="AE143" i="8" s="1"/>
  <c r="AM118" i="8"/>
  <c r="AR124" i="3" s="1"/>
  <c r="BD131" i="8"/>
  <c r="L137" i="3"/>
  <c r="AD118" i="8"/>
  <c r="AI124" i="3" s="1"/>
  <c r="AI127" i="3" s="1"/>
  <c r="AI142" i="8"/>
  <c r="AI143" i="8" s="1"/>
  <c r="S124" i="3"/>
  <c r="AW131" i="8"/>
  <c r="AF130" i="8"/>
  <c r="AK137" i="3" s="1"/>
  <c r="AJ142" i="8"/>
  <c r="AJ143" i="8" s="1"/>
  <c r="AM142" i="8"/>
  <c r="AR150" i="3" s="1"/>
  <c r="AP118" i="8"/>
  <c r="AU124" i="3" s="1"/>
  <c r="AH130" i="8"/>
  <c r="AM137" i="3" s="1"/>
  <c r="AK130" i="8"/>
  <c r="AP137" i="3" s="1"/>
  <c r="AC142" i="8"/>
  <c r="AH150" i="3" s="1"/>
  <c r="AL142" i="8"/>
  <c r="AQ150" i="3" s="1"/>
  <c r="AB118" i="8"/>
  <c r="AB119" i="8" s="1"/>
  <c r="AL130" i="8"/>
  <c r="AQ137" i="3" s="1"/>
  <c r="AO142" i="8"/>
  <c r="AO143" i="8" s="1"/>
  <c r="AM130" i="8"/>
  <c r="AR137" i="3" s="1"/>
  <c r="AK118" i="8"/>
  <c r="AP124" i="3" s="1"/>
  <c r="AP127" i="3" s="1"/>
  <c r="AN142" i="8"/>
  <c r="AN143" i="8" s="1"/>
  <c r="BA131" i="8"/>
  <c r="AE130" i="8"/>
  <c r="AJ137" i="3" s="1"/>
  <c r="AJ140" i="3" s="1"/>
  <c r="AJ130" i="8"/>
  <c r="AO137" i="3" s="1"/>
  <c r="BF131" i="8"/>
  <c r="AI130" i="8"/>
  <c r="AN137" i="3" s="1"/>
  <c r="AL118" i="8"/>
  <c r="AQ124" i="3" s="1"/>
  <c r="AQ127" i="3" s="1"/>
  <c r="AB130" i="8"/>
  <c r="AG137" i="3" s="1"/>
  <c r="AG142" i="8"/>
  <c r="AG143" i="8" s="1"/>
  <c r="AI118" i="8"/>
  <c r="AI119" i="8" s="1"/>
  <c r="AH118" i="8"/>
  <c r="AC118" i="8"/>
  <c r="AD142" i="8"/>
  <c r="AZ131" i="8"/>
  <c r="AN130" i="8"/>
  <c r="AS137" i="3" s="1"/>
  <c r="AO118" i="8"/>
  <c r="AD130" i="8"/>
  <c r="AI137" i="3" s="1"/>
  <c r="AG130" i="8"/>
  <c r="AL137" i="3" s="1"/>
  <c r="AP142" i="8"/>
  <c r="AO130" i="8"/>
  <c r="AT137" i="3" s="1"/>
  <c r="AG118" i="8"/>
  <c r="AC130" i="8"/>
  <c r="AH137" i="3" s="1"/>
  <c r="AP130" i="8"/>
  <c r="AU137" i="3" s="1"/>
  <c r="AY131" i="8"/>
  <c r="AJ118" i="8"/>
  <c r="AO118" i="3"/>
  <c r="V124" i="3"/>
  <c r="BH119" i="8"/>
  <c r="AH142" i="8"/>
  <c r="K124" i="3"/>
  <c r="AW119" i="8"/>
  <c r="AF118" i="8"/>
  <c r="AK142" i="8"/>
  <c r="AN118" i="8"/>
  <c r="AE118" i="8"/>
  <c r="P124" i="3"/>
  <c r="BB119" i="8"/>
  <c r="I124" i="3"/>
  <c r="AU119" i="8"/>
  <c r="J124" i="3"/>
  <c r="AV119" i="8"/>
  <c r="AZ119" i="8"/>
  <c r="N124" i="3"/>
  <c r="L124" i="3"/>
  <c r="AX119" i="8"/>
  <c r="Q124" i="3"/>
  <c r="BC119" i="8"/>
  <c r="R124" i="3"/>
  <c r="BD119" i="8"/>
  <c r="AC124" i="4"/>
  <c r="AH131" i="9" s="1"/>
  <c r="AJ113" i="4"/>
  <c r="AO119" i="9" s="1"/>
  <c r="AL113" i="4"/>
  <c r="AQ119" i="9" s="1"/>
  <c r="AG124" i="4"/>
  <c r="AL131" i="9" s="1"/>
  <c r="AD113" i="4"/>
  <c r="AI119" i="9" s="1"/>
  <c r="AB113" i="4"/>
  <c r="AG119" i="9" s="1"/>
  <c r="AL124" i="4"/>
  <c r="AQ131" i="9" s="1"/>
  <c r="AH113" i="4"/>
  <c r="AM119" i="9" s="1"/>
  <c r="AC113" i="4"/>
  <c r="AH119" i="9" s="1"/>
  <c r="AH124" i="4"/>
  <c r="AM131" i="9" s="1"/>
  <c r="AP113" i="4"/>
  <c r="AU119" i="9" s="1"/>
  <c r="AM113" i="4"/>
  <c r="AR119" i="9" s="1"/>
  <c r="M142" i="4"/>
  <c r="M143" i="4" s="1"/>
  <c r="AB124" i="4"/>
  <c r="AG131" i="9" s="1"/>
  <c r="AN113" i="4"/>
  <c r="AS119" i="9" s="1"/>
  <c r="AA113" i="4"/>
  <c r="AF119" i="9" s="1"/>
  <c r="AF113" i="4"/>
  <c r="AK119" i="9" s="1"/>
  <c r="AO137" i="4"/>
  <c r="AT145" i="9" s="1"/>
  <c r="AM137" i="4"/>
  <c r="AR145" i="9" s="1"/>
  <c r="Z142" i="4"/>
  <c r="AA137" i="4"/>
  <c r="AF145" i="9" s="1"/>
  <c r="AJ137" i="4"/>
  <c r="AO145" i="9" s="1"/>
  <c r="AH137" i="4"/>
  <c r="AM145" i="9" s="1"/>
  <c r="AB137" i="4"/>
  <c r="AG145" i="9" s="1"/>
  <c r="AE137" i="4"/>
  <c r="AJ145" i="9" s="1"/>
  <c r="Q116" i="8"/>
  <c r="M117" i="8"/>
  <c r="M118" i="8" s="1"/>
  <c r="M119" i="8" s="1"/>
  <c r="M129" i="8"/>
  <c r="M130" i="8" s="1"/>
  <c r="M131" i="8" s="1"/>
  <c r="M141" i="8"/>
  <c r="M142" i="8" s="1"/>
  <c r="M143" i="8" s="1"/>
  <c r="N107" i="8"/>
  <c r="P128" i="8"/>
  <c r="P140" i="8"/>
  <c r="AA136" i="4"/>
  <c r="AF144" i="9" s="1"/>
  <c r="AE136" i="4"/>
  <c r="AJ144" i="9" s="1"/>
  <c r="AB136" i="4"/>
  <c r="AG144" i="9" s="1"/>
  <c r="AP136" i="4"/>
  <c r="AU144" i="9" s="1"/>
  <c r="AL136" i="4"/>
  <c r="AQ144" i="9" s="1"/>
  <c r="AJ136" i="4"/>
  <c r="AO144" i="9" s="1"/>
  <c r="AH136" i="4"/>
  <c r="AM144" i="9" s="1"/>
  <c r="AD136" i="4"/>
  <c r="AI144" i="9" s="1"/>
  <c r="AO136" i="4"/>
  <c r="AT144" i="9" s="1"/>
  <c r="AK136" i="4"/>
  <c r="AP144" i="9" s="1"/>
  <c r="AG136" i="4"/>
  <c r="AL144" i="9" s="1"/>
  <c r="AN136" i="4"/>
  <c r="AS144" i="9" s="1"/>
  <c r="AC136" i="4"/>
  <c r="AH144" i="9" s="1"/>
  <c r="AF136" i="4"/>
  <c r="AK144" i="9" s="1"/>
  <c r="AM136" i="4"/>
  <c r="AR144" i="9" s="1"/>
  <c r="AI136" i="4"/>
  <c r="AN144" i="9" s="1"/>
  <c r="AO128" i="4"/>
  <c r="AT135" i="9" s="1"/>
  <c r="AO140" i="4"/>
  <c r="AT148" i="9" s="1"/>
  <c r="AE140" i="4"/>
  <c r="AJ148" i="9" s="1"/>
  <c r="AE128" i="4"/>
  <c r="AJ135" i="9" s="1"/>
  <c r="AA141" i="4"/>
  <c r="AF149" i="9" s="1"/>
  <c r="AA117" i="4"/>
  <c r="AA129" i="4"/>
  <c r="AF136" i="9" s="1"/>
  <c r="AO124" i="4"/>
  <c r="AT131" i="9" s="1"/>
  <c r="Z130" i="4"/>
  <c r="AH128" i="4"/>
  <c r="AM135" i="9" s="1"/>
  <c r="AH140" i="4"/>
  <c r="AM148" i="9" s="1"/>
  <c r="AI128" i="4"/>
  <c r="AN135" i="9" s="1"/>
  <c r="AI140" i="4"/>
  <c r="AN148" i="9" s="1"/>
  <c r="AD140" i="4"/>
  <c r="AI148" i="9" s="1"/>
  <c r="AD128" i="4"/>
  <c r="AI135" i="9" s="1"/>
  <c r="AK140" i="4"/>
  <c r="AP148" i="9" s="1"/>
  <c r="AK128" i="4"/>
  <c r="AP135" i="9" s="1"/>
  <c r="AM140" i="4"/>
  <c r="AR148" i="9" s="1"/>
  <c r="AM128" i="4"/>
  <c r="AR135" i="9" s="1"/>
  <c r="AP128" i="4"/>
  <c r="AP140" i="4"/>
  <c r="AE124" i="4"/>
  <c r="AJ131" i="9" s="1"/>
  <c r="AP124" i="4"/>
  <c r="AU131" i="9" s="1"/>
  <c r="AA139" i="4"/>
  <c r="AF147" i="9" s="1"/>
  <c r="AC139" i="4"/>
  <c r="AH147" i="9" s="1"/>
  <c r="AG139" i="4"/>
  <c r="AL147" i="9" s="1"/>
  <c r="AJ139" i="4"/>
  <c r="AO147" i="9" s="1"/>
  <c r="AE139" i="4"/>
  <c r="AJ147" i="9" s="1"/>
  <c r="AK139" i="4"/>
  <c r="AP147" i="9" s="1"/>
  <c r="AB139" i="4"/>
  <c r="AG147" i="9" s="1"/>
  <c r="AO139" i="4"/>
  <c r="AT147" i="9" s="1"/>
  <c r="AH139" i="4"/>
  <c r="AM147" i="9" s="1"/>
  <c r="AI139" i="4"/>
  <c r="AN147" i="9" s="1"/>
  <c r="AF139" i="4"/>
  <c r="AK147" i="9" s="1"/>
  <c r="AN139" i="4"/>
  <c r="AS147" i="9" s="1"/>
  <c r="AD139" i="4"/>
  <c r="AI147" i="9" s="1"/>
  <c r="AM139" i="4"/>
  <c r="AR147" i="9" s="1"/>
  <c r="AL139" i="4"/>
  <c r="AQ147" i="9" s="1"/>
  <c r="AJ140" i="4"/>
  <c r="AO148" i="9" s="1"/>
  <c r="AJ128" i="4"/>
  <c r="AO135" i="9" s="1"/>
  <c r="AL128" i="4"/>
  <c r="AQ135" i="9" s="1"/>
  <c r="AL140" i="4"/>
  <c r="AQ148" i="9" s="1"/>
  <c r="AA127" i="4"/>
  <c r="AF134" i="9" s="1"/>
  <c r="AD127" i="4"/>
  <c r="AI134" i="9" s="1"/>
  <c r="AF127" i="4"/>
  <c r="AK134" i="9" s="1"/>
  <c r="AK127" i="4"/>
  <c r="AP134" i="9" s="1"/>
  <c r="AO127" i="4"/>
  <c r="AT134" i="9" s="1"/>
  <c r="AN127" i="4"/>
  <c r="AS134" i="9" s="1"/>
  <c r="AC127" i="4"/>
  <c r="AH134" i="9" s="1"/>
  <c r="AJ127" i="4"/>
  <c r="AO134" i="9" s="1"/>
  <c r="AI127" i="4"/>
  <c r="AN134" i="9" s="1"/>
  <c r="AG127" i="4"/>
  <c r="AL134" i="9" s="1"/>
  <c r="AM127" i="4"/>
  <c r="AR134" i="9" s="1"/>
  <c r="AB127" i="4"/>
  <c r="AG134" i="9" s="1"/>
  <c r="AE127" i="4"/>
  <c r="AJ134" i="9" s="1"/>
  <c r="AH127" i="4"/>
  <c r="AM134" i="9" s="1"/>
  <c r="AL127" i="4"/>
  <c r="AQ134" i="9" s="1"/>
  <c r="AI126" i="4"/>
  <c r="AN133" i="9" s="1"/>
  <c r="AH126" i="4"/>
  <c r="AM133" i="9" s="1"/>
  <c r="AG126" i="4"/>
  <c r="AL133" i="9" s="1"/>
  <c r="AB126" i="4"/>
  <c r="AG133" i="9" s="1"/>
  <c r="AO126" i="4"/>
  <c r="AT133" i="9" s="1"/>
  <c r="AE126" i="4"/>
  <c r="AJ133" i="9" s="1"/>
  <c r="AJ126" i="4"/>
  <c r="AO133" i="9" s="1"/>
  <c r="AF126" i="4"/>
  <c r="AK133" i="9" s="1"/>
  <c r="AD126" i="4"/>
  <c r="AI133" i="9" s="1"/>
  <c r="AC126" i="4"/>
  <c r="AH133" i="9" s="1"/>
  <c r="AN126" i="4"/>
  <c r="AS133" i="9" s="1"/>
  <c r="AA126" i="4"/>
  <c r="AF133" i="9" s="1"/>
  <c r="AL126" i="4"/>
  <c r="AQ133" i="9" s="1"/>
  <c r="AM126" i="4"/>
  <c r="AR133" i="9" s="1"/>
  <c r="AK126" i="4"/>
  <c r="AP133" i="9" s="1"/>
  <c r="AM124" i="4"/>
  <c r="AR131" i="9" s="1"/>
  <c r="AI124" i="4"/>
  <c r="AN131" i="9" s="1"/>
  <c r="AG140" i="4"/>
  <c r="AL148" i="9" s="1"/>
  <c r="AG128" i="4"/>
  <c r="AL135" i="9" s="1"/>
  <c r="AF128" i="4"/>
  <c r="AK135" i="9" s="1"/>
  <c r="AF140" i="4"/>
  <c r="AK148" i="9" s="1"/>
  <c r="AB128" i="4"/>
  <c r="AG135" i="9" s="1"/>
  <c r="AB140" i="4"/>
  <c r="AG148" i="9" s="1"/>
  <c r="AF124" i="4"/>
  <c r="AK131" i="9" s="1"/>
  <c r="AD124" i="4"/>
  <c r="AI131" i="9" s="1"/>
  <c r="AC140" i="4"/>
  <c r="AH148" i="9" s="1"/>
  <c r="AC128" i="4"/>
  <c r="AH135" i="9" s="1"/>
  <c r="AN140" i="4"/>
  <c r="AS148" i="9" s="1"/>
  <c r="AN128" i="4"/>
  <c r="AS135" i="9" s="1"/>
  <c r="Q116" i="4"/>
  <c r="K118" i="4"/>
  <c r="K119" i="4" s="1"/>
  <c r="K142" i="4"/>
  <c r="K143" i="4" s="1"/>
  <c r="M113" i="4"/>
  <c r="M118" i="4" s="1"/>
  <c r="M119" i="4" s="1"/>
  <c r="K130" i="4"/>
  <c r="K131" i="4" s="1"/>
  <c r="N124" i="4"/>
  <c r="N130" i="4" s="1"/>
  <c r="N131" i="4" s="1"/>
  <c r="N137" i="4"/>
  <c r="N142" i="4" s="1"/>
  <c r="N143" i="4" s="1"/>
  <c r="AU139" i="3" l="1"/>
  <c r="AU140" i="3"/>
  <c r="AS138" i="3"/>
  <c r="AS140" i="3"/>
  <c r="AR138" i="3"/>
  <c r="AR140" i="3"/>
  <c r="AU126" i="3"/>
  <c r="AU127" i="3"/>
  <c r="AM138" i="3"/>
  <c r="AM140" i="3"/>
  <c r="AH138" i="3"/>
  <c r="AH140" i="3"/>
  <c r="AN138" i="3"/>
  <c r="AN140" i="3"/>
  <c r="AR151" i="3"/>
  <c r="AR153" i="3"/>
  <c r="AG138" i="3"/>
  <c r="AG140" i="3"/>
  <c r="AQ138" i="3"/>
  <c r="AQ140" i="3"/>
  <c r="AR125" i="3"/>
  <c r="AR127" i="3"/>
  <c r="AQ151" i="3"/>
  <c r="AQ153" i="3"/>
  <c r="AT138" i="3"/>
  <c r="AT140" i="3"/>
  <c r="AO138" i="3"/>
  <c r="AO140" i="3"/>
  <c r="AK138" i="3"/>
  <c r="AK140" i="3"/>
  <c r="AL138" i="3"/>
  <c r="AL140" i="3"/>
  <c r="AH151" i="3"/>
  <c r="AH153" i="3"/>
  <c r="AG151" i="3"/>
  <c r="AG153" i="3"/>
  <c r="AT150" i="3"/>
  <c r="AI138" i="3"/>
  <c r="AI140" i="3"/>
  <c r="AP138" i="3"/>
  <c r="AP140" i="3"/>
  <c r="AG131" i="8"/>
  <c r="AF131" i="8"/>
  <c r="AI125" i="3"/>
  <c r="AO150" i="3"/>
  <c r="AM143" i="8"/>
  <c r="AM119" i="8"/>
  <c r="AL119" i="8"/>
  <c r="AM131" i="8"/>
  <c r="AP119" i="8"/>
  <c r="AL143" i="8"/>
  <c r="AN150" i="3"/>
  <c r="AK150" i="3"/>
  <c r="AK131" i="8"/>
  <c r="AB143" i="8"/>
  <c r="AQ125" i="3"/>
  <c r="AJ150" i="3"/>
  <c r="AD119" i="8"/>
  <c r="AB131" i="8"/>
  <c r="AJ138" i="3"/>
  <c r="AH131" i="8"/>
  <c r="AK119" i="8"/>
  <c r="AN131" i="8"/>
  <c r="AI131" i="8"/>
  <c r="AA118" i="4"/>
  <c r="AF124" i="9" s="1"/>
  <c r="AF123" i="9"/>
  <c r="AG124" i="3"/>
  <c r="AC143" i="8"/>
  <c r="AC131" i="8"/>
  <c r="AN124" i="3"/>
  <c r="AL131" i="8"/>
  <c r="AE131" i="8"/>
  <c r="AO131" i="8"/>
  <c r="AL150" i="3"/>
  <c r="AJ131" i="8"/>
  <c r="AP125" i="3"/>
  <c r="AS150" i="3"/>
  <c r="AE119" i="8"/>
  <c r="AJ124" i="3"/>
  <c r="AH143" i="8"/>
  <c r="AM150" i="3"/>
  <c r="AO124" i="3"/>
  <c r="AJ119" i="8"/>
  <c r="AN119" i="8"/>
  <c r="AS124" i="3"/>
  <c r="AO119" i="8"/>
  <c r="AT124" i="3"/>
  <c r="AK143" i="8"/>
  <c r="AP150" i="3"/>
  <c r="AD143" i="8"/>
  <c r="AI150" i="3"/>
  <c r="AH119" i="8"/>
  <c r="AM124" i="3"/>
  <c r="AD131" i="8"/>
  <c r="AG119" i="8"/>
  <c r="AL124" i="3"/>
  <c r="AF119" i="8"/>
  <c r="AK124" i="3"/>
  <c r="AC119" i="8"/>
  <c r="AH124" i="3"/>
  <c r="AP131" i="8"/>
  <c r="AP143" i="8"/>
  <c r="AU150" i="3"/>
  <c r="N117" i="8"/>
  <c r="N118" i="8" s="1"/>
  <c r="N119" i="8" s="1"/>
  <c r="N129" i="8"/>
  <c r="N130" i="8" s="1"/>
  <c r="N131" i="8" s="1"/>
  <c r="N141" i="8"/>
  <c r="N142" i="8" s="1"/>
  <c r="N143" i="8" s="1"/>
  <c r="O107" i="8"/>
  <c r="Q128" i="8"/>
  <c r="Q140" i="8"/>
  <c r="R116" i="8"/>
  <c r="AI141" i="4"/>
  <c r="AI129" i="4"/>
  <c r="AN136" i="9" s="1"/>
  <c r="AI117" i="4"/>
  <c r="AK129" i="4"/>
  <c r="AK117" i="4"/>
  <c r="AK141" i="4"/>
  <c r="AL117" i="4"/>
  <c r="AL141" i="4"/>
  <c r="AQ149" i="9" s="1"/>
  <c r="AL129" i="4"/>
  <c r="AN129" i="4"/>
  <c r="AN117" i="4"/>
  <c r="AN141" i="4"/>
  <c r="AA142" i="4"/>
  <c r="AF150" i="9" s="1"/>
  <c r="AB117" i="4"/>
  <c r="AB129" i="4"/>
  <c r="AB141" i="4"/>
  <c r="AF141" i="4"/>
  <c r="AF129" i="4"/>
  <c r="AF117" i="4"/>
  <c r="AE141" i="4"/>
  <c r="AE129" i="4"/>
  <c r="AE117" i="4"/>
  <c r="AJ141" i="4"/>
  <c r="AO149" i="9" s="1"/>
  <c r="AJ129" i="4"/>
  <c r="AJ117" i="4"/>
  <c r="AI130" i="4"/>
  <c r="AN137" i="9" s="1"/>
  <c r="AH129" i="4"/>
  <c r="AH117" i="4"/>
  <c r="AH141" i="4"/>
  <c r="AG129" i="4"/>
  <c r="AG117" i="4"/>
  <c r="AG141" i="4"/>
  <c r="AO129" i="4"/>
  <c r="AO117" i="4"/>
  <c r="AO141" i="4"/>
  <c r="AD117" i="4"/>
  <c r="AD141" i="4"/>
  <c r="AD129" i="4"/>
  <c r="AC117" i="4"/>
  <c r="AC141" i="4"/>
  <c r="AC129" i="4"/>
  <c r="AP117" i="4"/>
  <c r="AP129" i="4"/>
  <c r="AP141" i="4"/>
  <c r="AA130" i="4"/>
  <c r="AF137" i="9" s="1"/>
  <c r="AM141" i="4"/>
  <c r="AM117" i="4"/>
  <c r="AM129" i="4"/>
  <c r="R116" i="4"/>
  <c r="N113" i="4"/>
  <c r="N118" i="4" s="1"/>
  <c r="N119" i="4" s="1"/>
  <c r="O124" i="4"/>
  <c r="O130" i="4" s="1"/>
  <c r="O131" i="4" s="1"/>
  <c r="O137" i="4"/>
  <c r="O142" i="4" s="1"/>
  <c r="O143" i="4" s="1"/>
  <c r="AN138" i="9" l="1"/>
  <c r="AN140" i="9"/>
  <c r="AP151" i="3"/>
  <c r="AP153" i="3"/>
  <c r="AU152" i="3"/>
  <c r="AU153" i="3"/>
  <c r="AT125" i="3"/>
  <c r="AT127" i="3"/>
  <c r="AJ125" i="3"/>
  <c r="AJ127" i="3"/>
  <c r="AL125" i="3"/>
  <c r="AL127" i="3"/>
  <c r="AM125" i="3"/>
  <c r="AM127" i="3"/>
  <c r="AS125" i="3"/>
  <c r="AS127" i="3"/>
  <c r="AS151" i="3"/>
  <c r="AS153" i="3"/>
  <c r="AK151" i="3"/>
  <c r="AK153" i="3"/>
  <c r="AO151" i="3"/>
  <c r="AO153" i="3"/>
  <c r="AT151" i="3"/>
  <c r="AT153" i="3"/>
  <c r="AN125" i="3"/>
  <c r="AN127" i="3"/>
  <c r="AH125" i="3"/>
  <c r="AH127" i="3"/>
  <c r="AN151" i="3"/>
  <c r="AN153" i="3"/>
  <c r="AJ151" i="3"/>
  <c r="AJ153" i="3"/>
  <c r="AI151" i="3"/>
  <c r="AI153" i="3"/>
  <c r="AG125" i="3"/>
  <c r="AG127" i="3"/>
  <c r="AM151" i="3"/>
  <c r="AM153" i="3"/>
  <c r="AK125" i="3"/>
  <c r="AK127" i="3"/>
  <c r="AO125" i="3"/>
  <c r="AO127" i="3"/>
  <c r="AL151" i="3"/>
  <c r="AL153" i="3"/>
  <c r="AC118" i="4"/>
  <c r="AH123" i="9"/>
  <c r="AB130" i="4"/>
  <c r="AG137" i="9" s="1"/>
  <c r="AG136" i="9"/>
  <c r="AL118" i="4"/>
  <c r="AQ123" i="9"/>
  <c r="AG118" i="4"/>
  <c r="AL123" i="9"/>
  <c r="AG130" i="4"/>
  <c r="AL137" i="9" s="1"/>
  <c r="AL136" i="9"/>
  <c r="AK118" i="4"/>
  <c r="AP123" i="9"/>
  <c r="AD142" i="4"/>
  <c r="AI150" i="9" s="1"/>
  <c r="AI149" i="9"/>
  <c r="AP130" i="4"/>
  <c r="AU137" i="9" s="1"/>
  <c r="AU136" i="9"/>
  <c r="AE130" i="4"/>
  <c r="AJ137" i="9" s="1"/>
  <c r="AJ136" i="9"/>
  <c r="AP118" i="4"/>
  <c r="AU123" i="9"/>
  <c r="AH118" i="4"/>
  <c r="AM123" i="9"/>
  <c r="AE142" i="4"/>
  <c r="AJ150" i="9" s="1"/>
  <c r="AJ149" i="9"/>
  <c r="AN142" i="4"/>
  <c r="AS150" i="9" s="1"/>
  <c r="AS149" i="9"/>
  <c r="AK130" i="4"/>
  <c r="AP137" i="9" s="1"/>
  <c r="AP136" i="9"/>
  <c r="AG142" i="4"/>
  <c r="AL150" i="9" s="1"/>
  <c r="AL149" i="9"/>
  <c r="AE118" i="4"/>
  <c r="AJ123" i="9"/>
  <c r="AH142" i="4"/>
  <c r="AM150" i="9" s="1"/>
  <c r="AM149" i="9"/>
  <c r="AL142" i="4"/>
  <c r="AQ150" i="9" s="1"/>
  <c r="AO142" i="4"/>
  <c r="AT150" i="9" s="1"/>
  <c r="AT149" i="9"/>
  <c r="AH130" i="4"/>
  <c r="AM137" i="9" s="1"/>
  <c r="AM136" i="9"/>
  <c r="AF118" i="4"/>
  <c r="AK123" i="9"/>
  <c r="AN118" i="4"/>
  <c r="AS123" i="9"/>
  <c r="AI118" i="4"/>
  <c r="AN123" i="9"/>
  <c r="AM142" i="4"/>
  <c r="AR150" i="9" s="1"/>
  <c r="AR149" i="9"/>
  <c r="AJ130" i="4"/>
  <c r="AO137" i="9" s="1"/>
  <c r="AO136" i="9"/>
  <c r="AB118" i="4"/>
  <c r="AG123" i="9"/>
  <c r="AF130" i="4"/>
  <c r="AK137" i="9" s="1"/>
  <c r="AK136" i="9"/>
  <c r="AN130" i="4"/>
  <c r="AS137" i="9" s="1"/>
  <c r="AS136" i="9"/>
  <c r="AB142" i="4"/>
  <c r="AG150" i="9" s="1"/>
  <c r="AG149" i="9"/>
  <c r="AD130" i="4"/>
  <c r="AI137" i="9" s="1"/>
  <c r="AI136" i="9"/>
  <c r="AP142" i="4"/>
  <c r="AU150" i="9" s="1"/>
  <c r="AU149" i="9"/>
  <c r="AK142" i="4"/>
  <c r="AP150" i="9" s="1"/>
  <c r="AP149" i="9"/>
  <c r="AD118" i="4"/>
  <c r="AI123" i="9"/>
  <c r="AJ142" i="4"/>
  <c r="AO150" i="9" s="1"/>
  <c r="AM130" i="4"/>
  <c r="AR137" i="9" s="1"/>
  <c r="AR136" i="9"/>
  <c r="AC130" i="4"/>
  <c r="AH137" i="9" s="1"/>
  <c r="AH136" i="9"/>
  <c r="AO118" i="4"/>
  <c r="AT123" i="9"/>
  <c r="AM118" i="4"/>
  <c r="AR123" i="9"/>
  <c r="AC142" i="4"/>
  <c r="AH150" i="9" s="1"/>
  <c r="AH149" i="9"/>
  <c r="AO130" i="4"/>
  <c r="AT137" i="9" s="1"/>
  <c r="AT136" i="9"/>
  <c r="AJ118" i="4"/>
  <c r="AO123" i="9"/>
  <c r="AF142" i="4"/>
  <c r="AK150" i="9" s="1"/>
  <c r="AK149" i="9"/>
  <c r="AL130" i="4"/>
  <c r="AQ137" i="9" s="1"/>
  <c r="AQ136" i="9"/>
  <c r="AI142" i="4"/>
  <c r="AN150" i="9" s="1"/>
  <c r="AN149" i="9"/>
  <c r="O129" i="8"/>
  <c r="O130" i="8" s="1"/>
  <c r="O131" i="8" s="1"/>
  <c r="O141" i="8"/>
  <c r="O142" i="8" s="1"/>
  <c r="O143" i="8" s="1"/>
  <c r="P107" i="8"/>
  <c r="O117" i="8"/>
  <c r="O118" i="8" s="1"/>
  <c r="O119" i="8" s="1"/>
  <c r="R128" i="8"/>
  <c r="R140" i="8"/>
  <c r="S116" i="8"/>
  <c r="AI131" i="4"/>
  <c r="S116" i="4"/>
  <c r="O113" i="4"/>
  <c r="O118" i="4" s="1"/>
  <c r="O119" i="4" s="1"/>
  <c r="P124" i="4"/>
  <c r="P130" i="4" s="1"/>
  <c r="P131" i="4" s="1"/>
  <c r="P137" i="4"/>
  <c r="P142" i="4" s="1"/>
  <c r="P143" i="4" s="1"/>
  <c r="AO143" i="4" l="1"/>
  <c r="AU139" i="9"/>
  <c r="AU140" i="9"/>
  <c r="AP151" i="9"/>
  <c r="AP153" i="9"/>
  <c r="AU152" i="9"/>
  <c r="AU153" i="9"/>
  <c r="AK138" i="9"/>
  <c r="AK140" i="9"/>
  <c r="AT151" i="9"/>
  <c r="AT153" i="9"/>
  <c r="AH151" i="9"/>
  <c r="AH153" i="9"/>
  <c r="AI138" i="9"/>
  <c r="AI140" i="9"/>
  <c r="AR138" i="9"/>
  <c r="AR140" i="9"/>
  <c r="AP138" i="9"/>
  <c r="AP140" i="9"/>
  <c r="AG138" i="9"/>
  <c r="AG140" i="9"/>
  <c r="AO151" i="9"/>
  <c r="AO153" i="9"/>
  <c r="AK151" i="9"/>
  <c r="AK153" i="9"/>
  <c r="AM151" i="9"/>
  <c r="AM153" i="9"/>
  <c r="AS151" i="9"/>
  <c r="AS153" i="9"/>
  <c r="AJ138" i="9"/>
  <c r="AJ140" i="9"/>
  <c r="AL138" i="9"/>
  <c r="AL140" i="9"/>
  <c r="AQ138" i="9"/>
  <c r="AQ140" i="9"/>
  <c r="AQ151" i="9"/>
  <c r="AQ153" i="9"/>
  <c r="AG151" i="9"/>
  <c r="AG153" i="9"/>
  <c r="AO138" i="9"/>
  <c r="AO140" i="9"/>
  <c r="AR151" i="9"/>
  <c r="AR153" i="9"/>
  <c r="AJ151" i="9"/>
  <c r="AJ153" i="9"/>
  <c r="AS138" i="9"/>
  <c r="AS140" i="9"/>
  <c r="AM138" i="9"/>
  <c r="AM140" i="9"/>
  <c r="AN151" i="9"/>
  <c r="AN153" i="9"/>
  <c r="AT138" i="9"/>
  <c r="AT140" i="9"/>
  <c r="AH138" i="9"/>
  <c r="AH140" i="9"/>
  <c r="AL151" i="9"/>
  <c r="AL153" i="9"/>
  <c r="AI151" i="9"/>
  <c r="AI153" i="9"/>
  <c r="AD143" i="4"/>
  <c r="AD131" i="4"/>
  <c r="AM143" i="4"/>
  <c r="AP143" i="4"/>
  <c r="AF131" i="4"/>
  <c r="AM131" i="4"/>
  <c r="AL143" i="4"/>
  <c r="AH131" i="4"/>
  <c r="AG143" i="4"/>
  <c r="AE143" i="4"/>
  <c r="AB131" i="4"/>
  <c r="AJ143" i="4"/>
  <c r="AC131" i="4"/>
  <c r="AI143" i="4"/>
  <c r="AN131" i="4"/>
  <c r="AO131" i="4"/>
  <c r="AC143" i="4"/>
  <c r="AE131" i="4"/>
  <c r="AK131" i="4"/>
  <c r="AG131" i="4"/>
  <c r="AF143" i="4"/>
  <c r="AN143" i="4"/>
  <c r="AP131" i="4"/>
  <c r="AH143" i="4"/>
  <c r="AL131" i="4"/>
  <c r="AJ119" i="4"/>
  <c r="AO124" i="9"/>
  <c r="AO119" i="4"/>
  <c r="AT124" i="9"/>
  <c r="AE119" i="4"/>
  <c r="AJ124" i="9"/>
  <c r="AG119" i="4"/>
  <c r="AL124" i="9"/>
  <c r="AF119" i="4"/>
  <c r="AK124" i="9"/>
  <c r="AH119" i="4"/>
  <c r="AM124" i="9"/>
  <c r="AL119" i="4"/>
  <c r="AQ124" i="9"/>
  <c r="AI119" i="4"/>
  <c r="AN124" i="9"/>
  <c r="AP119" i="4"/>
  <c r="AU124" i="9"/>
  <c r="AK119" i="4"/>
  <c r="AP124" i="9"/>
  <c r="AD119" i="4"/>
  <c r="AI124" i="9"/>
  <c r="AJ131" i="4"/>
  <c r="AB119" i="4"/>
  <c r="AG124" i="9"/>
  <c r="AN119" i="4"/>
  <c r="AS124" i="9"/>
  <c r="AB143" i="4"/>
  <c r="AK143" i="4"/>
  <c r="AM119" i="4"/>
  <c r="AR124" i="9"/>
  <c r="AC119" i="4"/>
  <c r="AH124" i="9"/>
  <c r="S128" i="8"/>
  <c r="S140" i="8"/>
  <c r="T116" i="8"/>
  <c r="P129" i="8"/>
  <c r="P130" i="8" s="1"/>
  <c r="P131" i="8" s="1"/>
  <c r="Q107" i="8"/>
  <c r="P141" i="8"/>
  <c r="P142" i="8" s="1"/>
  <c r="P143" i="8" s="1"/>
  <c r="P117" i="8"/>
  <c r="P118" i="8" s="1"/>
  <c r="P119" i="8" s="1"/>
  <c r="T116" i="4"/>
  <c r="P113" i="4"/>
  <c r="P118" i="4" s="1"/>
  <c r="P119" i="4" s="1"/>
  <c r="Q124" i="4"/>
  <c r="Q130" i="4" s="1"/>
  <c r="Q131" i="4" s="1"/>
  <c r="Q137" i="4"/>
  <c r="Q142" i="4" s="1"/>
  <c r="Q143" i="4" s="1"/>
  <c r="AN125" i="9" l="1"/>
  <c r="AN127" i="9"/>
  <c r="AT125" i="9"/>
  <c r="AT127" i="9"/>
  <c r="AS125" i="9"/>
  <c r="AS127" i="9"/>
  <c r="AU126" i="9"/>
  <c r="AU127" i="9"/>
  <c r="AK125" i="9"/>
  <c r="AK127" i="9"/>
  <c r="AO125" i="9"/>
  <c r="AO127" i="9"/>
  <c r="AP125" i="9"/>
  <c r="AP127" i="9"/>
  <c r="AH125" i="9"/>
  <c r="AH127" i="9"/>
  <c r="AG125" i="9"/>
  <c r="AG127" i="9"/>
  <c r="AM125" i="9"/>
  <c r="AM127" i="9"/>
  <c r="AL125" i="9"/>
  <c r="AL127" i="9"/>
  <c r="AR125" i="9"/>
  <c r="AR127" i="9"/>
  <c r="AI125" i="9"/>
  <c r="AI127" i="9"/>
  <c r="AQ125" i="9"/>
  <c r="AQ127" i="9"/>
  <c r="AJ125" i="9"/>
  <c r="AJ127" i="9"/>
  <c r="U116" i="8"/>
  <c r="V116" i="8"/>
  <c r="T128" i="8"/>
  <c r="T140" i="8"/>
  <c r="Q141" i="8"/>
  <c r="Q142" i="8" s="1"/>
  <c r="Q143" i="8" s="1"/>
  <c r="Q117" i="8"/>
  <c r="Q118" i="8" s="1"/>
  <c r="Q119" i="8" s="1"/>
  <c r="Q129" i="8"/>
  <c r="Q130" i="8" s="1"/>
  <c r="Q131" i="8" s="1"/>
  <c r="R107" i="8"/>
  <c r="V116" i="4"/>
  <c r="U116" i="4"/>
  <c r="Q113" i="4"/>
  <c r="Q118" i="4" s="1"/>
  <c r="Q119" i="4" s="1"/>
  <c r="R124" i="4"/>
  <c r="R130" i="4" s="1"/>
  <c r="R131" i="4" s="1"/>
  <c r="R137" i="4"/>
  <c r="R142" i="4" s="1"/>
  <c r="R143" i="4" s="1"/>
  <c r="R141" i="8" l="1"/>
  <c r="R142" i="8" s="1"/>
  <c r="R143" i="8" s="1"/>
  <c r="R117" i="8"/>
  <c r="R118" i="8" s="1"/>
  <c r="R119" i="8" s="1"/>
  <c r="R129" i="8"/>
  <c r="R130" i="8" s="1"/>
  <c r="R131" i="8" s="1"/>
  <c r="S107" i="8"/>
  <c r="U128" i="8"/>
  <c r="U140" i="8"/>
  <c r="R113" i="4"/>
  <c r="R118" i="4" s="1"/>
  <c r="R119" i="4" s="1"/>
  <c r="S124" i="4"/>
  <c r="S130" i="4" s="1"/>
  <c r="S131" i="4" s="1"/>
  <c r="S137" i="4"/>
  <c r="S142" i="4" s="1"/>
  <c r="S143" i="4" s="1"/>
  <c r="V128" i="8" l="1"/>
  <c r="V140" i="8"/>
  <c r="S117" i="8"/>
  <c r="S118" i="8" s="1"/>
  <c r="S119" i="8" s="1"/>
  <c r="S129" i="8"/>
  <c r="S130" i="8" s="1"/>
  <c r="S131" i="8" s="1"/>
  <c r="S141" i="8"/>
  <c r="S142" i="8" s="1"/>
  <c r="S143" i="8" s="1"/>
  <c r="T107" i="8"/>
  <c r="S113" i="4"/>
  <c r="S118" i="4" s="1"/>
  <c r="S119" i="4" s="1"/>
  <c r="T124" i="4"/>
  <c r="T130" i="4" s="1"/>
  <c r="T131" i="4" s="1"/>
  <c r="T137" i="4"/>
  <c r="T142" i="4" s="1"/>
  <c r="T143" i="4" s="1"/>
  <c r="T141" i="8" l="1"/>
  <c r="T142" i="8" s="1"/>
  <c r="T143" i="8" s="1"/>
  <c r="T117" i="8"/>
  <c r="T118" i="8" s="1"/>
  <c r="T119" i="8" s="1"/>
  <c r="U107" i="8"/>
  <c r="T129" i="8"/>
  <c r="T130" i="8" s="1"/>
  <c r="T131" i="8" s="1"/>
  <c r="T113" i="4"/>
  <c r="T118" i="4" s="1"/>
  <c r="T119" i="4" s="1"/>
  <c r="U124" i="4"/>
  <c r="U130" i="4" s="1"/>
  <c r="U131" i="4" s="1"/>
  <c r="U137" i="4"/>
  <c r="U142" i="4" s="1"/>
  <c r="U143" i="4" s="1"/>
  <c r="U117" i="8" l="1"/>
  <c r="U118" i="8" s="1"/>
  <c r="U119" i="8" s="1"/>
  <c r="U129" i="8"/>
  <c r="U130" i="8" s="1"/>
  <c r="U131" i="8" s="1"/>
  <c r="U141" i="8"/>
  <c r="U142" i="8" s="1"/>
  <c r="U143" i="8" s="1"/>
  <c r="V107" i="8"/>
  <c r="U113" i="4"/>
  <c r="U118" i="4" s="1"/>
  <c r="U119" i="4" s="1"/>
  <c r="V124" i="4"/>
  <c r="V130" i="4" s="1"/>
  <c r="V131" i="4" s="1"/>
  <c r="V137" i="4"/>
  <c r="V142" i="4" s="1"/>
  <c r="V143" i="4" s="1"/>
  <c r="V117" i="8" l="1"/>
  <c r="V118" i="8" s="1"/>
  <c r="V119" i="8" s="1"/>
  <c r="V129" i="8"/>
  <c r="V130" i="8" s="1"/>
  <c r="V131" i="8" s="1"/>
  <c r="W107" i="8"/>
  <c r="V141" i="8"/>
  <c r="V142" i="8" s="1"/>
  <c r="V143" i="8" s="1"/>
  <c r="W113" i="4"/>
  <c r="W118" i="4" s="1"/>
  <c r="W119" i="4" s="1"/>
  <c r="V113" i="4"/>
  <c r="V118" i="4" s="1"/>
  <c r="V119" i="4" s="1"/>
  <c r="W124" i="4"/>
  <c r="W130" i="4" s="1"/>
  <c r="W131" i="4" s="1"/>
  <c r="W137" i="4"/>
  <c r="W142" i="4" s="1"/>
  <c r="W143" i="4" s="1"/>
  <c r="W129" i="8" l="1"/>
  <c r="W130" i="8" s="1"/>
  <c r="W131" i="8" s="1"/>
  <c r="W141" i="8"/>
  <c r="W142" i="8" s="1"/>
  <c r="W143" i="8" s="1"/>
  <c r="W117" i="8"/>
  <c r="W118" i="8" s="1"/>
  <c r="W119" i="8" s="1"/>
</calcChain>
</file>

<file path=xl/sharedStrings.xml><?xml version="1.0" encoding="utf-8"?>
<sst xmlns="http://schemas.openxmlformats.org/spreadsheetml/2006/main" count="5913" uniqueCount="2030">
  <si>
    <t>PDPM Nursing Component Group</t>
  </si>
  <si>
    <t>Nursing GG-based Function Score</t>
  </si>
  <si>
    <t>Number of Stays 2017 *</t>
  </si>
  <si>
    <t>Unadjusted Federal Base Rate FY 2022</t>
  </si>
  <si>
    <t>CMI **</t>
  </si>
  <si>
    <t>ES3</t>
  </si>
  <si>
    <t>0-14</t>
  </si>
  <si>
    <t>ES2</t>
  </si>
  <si>
    <t>ES1</t>
  </si>
  <si>
    <t>HDE2</t>
  </si>
  <si>
    <t>0-5</t>
  </si>
  <si>
    <t>HBC2</t>
  </si>
  <si>
    <t>6-14</t>
  </si>
  <si>
    <t>LDE2</t>
  </si>
  <si>
    <t>HDE1</t>
  </si>
  <si>
    <t>CDE2</t>
  </si>
  <si>
    <t>HBC1</t>
  </si>
  <si>
    <t>LDE1</t>
  </si>
  <si>
    <t>LBC2</t>
  </si>
  <si>
    <t>CDE1</t>
  </si>
  <si>
    <t>PDE2</t>
  </si>
  <si>
    <t>CBC2</t>
  </si>
  <si>
    <t>PDE1</t>
  </si>
  <si>
    <t>LBC1</t>
  </si>
  <si>
    <t>CBC1</t>
  </si>
  <si>
    <t>PBC2</t>
  </si>
  <si>
    <t>PBC1</t>
  </si>
  <si>
    <t>CA2</t>
  </si>
  <si>
    <t>15-16</t>
  </si>
  <si>
    <t>BAB2</t>
  </si>
  <si>
    <t>11-16</t>
  </si>
  <si>
    <t>BAB1</t>
  </si>
  <si>
    <t>CA1</t>
  </si>
  <si>
    <t>PA2</t>
  </si>
  <si>
    <t>PA1</t>
  </si>
  <si>
    <t>PDPM NTA Component Group</t>
  </si>
  <si>
    <t>PDPM NTA Comorbidity Score</t>
  </si>
  <si>
    <t>Volume # Stays 2017 *</t>
  </si>
  <si>
    <t>NF</t>
  </si>
  <si>
    <t>NE</t>
  </si>
  <si>
    <t>1-2</t>
  </si>
  <si>
    <t>ND</t>
  </si>
  <si>
    <t>3-5</t>
  </si>
  <si>
    <t>NC</t>
  </si>
  <si>
    <t>6-8</t>
  </si>
  <si>
    <t>NB</t>
  </si>
  <si>
    <t>9-11</t>
  </si>
  <si>
    <t>NA</t>
  </si>
  <si>
    <t>12+</t>
  </si>
  <si>
    <t>A</t>
  </si>
  <si>
    <t>B</t>
  </si>
  <si>
    <t>C</t>
  </si>
  <si>
    <t>D</t>
  </si>
  <si>
    <t>E</t>
  </si>
  <si>
    <t>F</t>
  </si>
  <si>
    <t>G</t>
  </si>
  <si>
    <t>H</t>
  </si>
  <si>
    <t>I</t>
  </si>
  <si>
    <t>J</t>
  </si>
  <si>
    <t>K</t>
  </si>
  <si>
    <t>L</t>
  </si>
  <si>
    <t>M</t>
  </si>
  <si>
    <t>N</t>
  </si>
  <si>
    <t>O</t>
  </si>
  <si>
    <t>P</t>
  </si>
  <si>
    <t>PDPM PT Component Group</t>
  </si>
  <si>
    <t>PDPM OT Component Group</t>
  </si>
  <si>
    <t>PDPM SLP Component Group</t>
  </si>
  <si>
    <t>VA Fee Schedule</t>
  </si>
  <si>
    <t>PT High</t>
  </si>
  <si>
    <t>Nursing High</t>
  </si>
  <si>
    <t>NTA High</t>
  </si>
  <si>
    <t>OT High</t>
  </si>
  <si>
    <t>SLP High</t>
  </si>
  <si>
    <t>Non-Ancillary</t>
  </si>
  <si>
    <t>Non-Case-Mix</t>
  </si>
  <si>
    <t>Total</t>
  </si>
  <si>
    <t>Nursing Low</t>
  </si>
  <si>
    <t>NTA Low</t>
  </si>
  <si>
    <t>PT Low</t>
  </si>
  <si>
    <t>OT Low</t>
  </si>
  <si>
    <t>SLP Low</t>
  </si>
  <si>
    <t>Nursing Plurality</t>
  </si>
  <si>
    <t>NTA Plurality</t>
  </si>
  <si>
    <t>PT Plurality</t>
  </si>
  <si>
    <t>OT Plurality</t>
  </si>
  <si>
    <t>SLP Plurality</t>
  </si>
  <si>
    <t>% of Stays 2017</t>
  </si>
  <si>
    <t>% of Stays</t>
  </si>
  <si>
    <t>VA and VPD Adjusted Federal Rate</t>
  </si>
  <si>
    <t>Base Rate After VA Adjustment</t>
  </si>
  <si>
    <t>Base Rate After VA Adjustment (PDPM*0.6)</t>
  </si>
  <si>
    <t>Base Rate After VA Adjustment (PDPM*1.0)</t>
  </si>
  <si>
    <t>VA Base Rate * 1</t>
  </si>
  <si>
    <t>VA Base Rate * 0.98</t>
  </si>
  <si>
    <t>VA Base Rate * 0.96</t>
  </si>
  <si>
    <t>VA Base Rate * 0.94</t>
  </si>
  <si>
    <t>VA Base Rate * 0.92</t>
  </si>
  <si>
    <t>VA Base Rate * 0.9</t>
  </si>
  <si>
    <t>VA Base Rate * 0.88</t>
  </si>
  <si>
    <t>VA Base Rate * 0.86</t>
  </si>
  <si>
    <t>VA Base Rate * 0.84</t>
  </si>
  <si>
    <t>VA Base Rate * 0.82</t>
  </si>
  <si>
    <t>VA Base Rate * 0.8</t>
  </si>
  <si>
    <t>VA Base Rate * 0.78</t>
  </si>
  <si>
    <t>VA Base Rate * 0.76</t>
  </si>
  <si>
    <t>Sum &gt;5%</t>
  </si>
  <si>
    <t>CBSA Code</t>
  </si>
  <si>
    <t>Urban Area</t>
  </si>
  <si>
    <t>Constituent Counties</t>
  </si>
  <si>
    <t>Wage Index</t>
  </si>
  <si>
    <t>State</t>
  </si>
  <si>
    <t>Anchorage, AK</t>
  </si>
  <si>
    <t>Anchorage Municipality, Alaska</t>
  </si>
  <si>
    <t>AK</t>
  </si>
  <si>
    <t>Matanuska-Susitna Municipality, Alaska</t>
  </si>
  <si>
    <t>Fairbanks, AK</t>
  </si>
  <si>
    <t>Fairbanks North Star Borough, Alaska</t>
  </si>
  <si>
    <t>Anniston-Oxford-Jacksonville, AL</t>
  </si>
  <si>
    <t>Calhoun County, Alabama</t>
  </si>
  <si>
    <t>AL</t>
  </si>
  <si>
    <t>Auburn-Opelika, AL</t>
  </si>
  <si>
    <t>Lee County, Alabama</t>
  </si>
  <si>
    <t>Birmingham-Hoover, AL</t>
  </si>
  <si>
    <t>Bibb County, Alabama</t>
  </si>
  <si>
    <t>Blount County, Alabama</t>
  </si>
  <si>
    <t>Chilton County, Alabama</t>
  </si>
  <si>
    <t>Jefferson County, Alabama</t>
  </si>
  <si>
    <t>Shelby County, Alabama</t>
  </si>
  <si>
    <t>St. Clair County, Alabama</t>
  </si>
  <si>
    <t>Columbus, GA-AL</t>
  </si>
  <si>
    <t>Russell County, Alabama</t>
  </si>
  <si>
    <t>Daphne-Fairhope-Foley, AL</t>
  </si>
  <si>
    <t>Baldwin County, Alabama</t>
  </si>
  <si>
    <t>Decatur, AL</t>
  </si>
  <si>
    <t>Lawrence County, Alabama</t>
  </si>
  <si>
    <t>Morgan County, Alabama</t>
  </si>
  <si>
    <t>Dothan, AL</t>
  </si>
  <si>
    <t>Geneva County, Alabama</t>
  </si>
  <si>
    <t>Henry County, Alabama</t>
  </si>
  <si>
    <t>Houston County, Alabama</t>
  </si>
  <si>
    <t>Florence-Muscle Shoals, AL</t>
  </si>
  <si>
    <t>Colbert County, Alabama</t>
  </si>
  <si>
    <t>Lauderdale County, Alabama</t>
  </si>
  <si>
    <t>Gadsden, AL</t>
  </si>
  <si>
    <t>Etowah County, Alabama</t>
  </si>
  <si>
    <t>Huntsville, AL</t>
  </si>
  <si>
    <t>Limestone County, Alabama</t>
  </si>
  <si>
    <t>Madison County, Alabama</t>
  </si>
  <si>
    <t>Mobile, AL</t>
  </si>
  <si>
    <t>Mobile County, Alabama</t>
  </si>
  <si>
    <t>Washington County, Alabama</t>
  </si>
  <si>
    <t>Montgomery, AL</t>
  </si>
  <si>
    <t>Autauga County, Alabama</t>
  </si>
  <si>
    <t>Elmore County, Alabama</t>
  </si>
  <si>
    <t>Lowndes County, Alabama</t>
  </si>
  <si>
    <t>Montgomery County, Alabama</t>
  </si>
  <si>
    <t>Tuscaloosa, AL</t>
  </si>
  <si>
    <t>Greene County, Alabama</t>
  </si>
  <si>
    <t>Hale County, Alabama</t>
  </si>
  <si>
    <t>Pickens County, Alabama</t>
  </si>
  <si>
    <t>Tuscaloosa County, Alabama</t>
  </si>
  <si>
    <t>Fayetteville-Springdale-Rogers, AR-MO</t>
  </si>
  <si>
    <t>Benton County, Arkansas</t>
  </si>
  <si>
    <t>AR</t>
  </si>
  <si>
    <t>Madison County, Arkansas</t>
  </si>
  <si>
    <t>Washington County, Arkansas</t>
  </si>
  <si>
    <t>Fort Smith, AR-OK</t>
  </si>
  <si>
    <t>Crawford County, Arkansas</t>
  </si>
  <si>
    <t>Franklin County, Arkansas</t>
  </si>
  <si>
    <t>Sebastian County, Arkansas</t>
  </si>
  <si>
    <t>Hot Springs, AR</t>
  </si>
  <si>
    <t>Garland County, Arkansas</t>
  </si>
  <si>
    <t>Jonesboro, AR</t>
  </si>
  <si>
    <t>Craighead County, Arkansas</t>
  </si>
  <si>
    <t>Poinsett County, Arkansas</t>
  </si>
  <si>
    <t>Little Rock-North Little Rock-Conway, AR</t>
  </si>
  <si>
    <t>Faulkner County, Arkansas</t>
  </si>
  <si>
    <t>Grant County, Arkansas</t>
  </si>
  <si>
    <t>Lonoke County, Arkansas</t>
  </si>
  <si>
    <t>Perry County, Arkansas</t>
  </si>
  <si>
    <t>Pulaski County, Arkansas</t>
  </si>
  <si>
    <t>Saline County, Arkansas</t>
  </si>
  <si>
    <t>Memphis, TN-MS-AR</t>
  </si>
  <si>
    <t>Crittenden County, Arkansas</t>
  </si>
  <si>
    <t>Pine Bluff, AR</t>
  </si>
  <si>
    <t>Cleveland County, Arkansas</t>
  </si>
  <si>
    <t>Jefferson County, Arkansas</t>
  </si>
  <si>
    <t>Lincoln County, Arkansas</t>
  </si>
  <si>
    <t>Texarkana, TX-AR</t>
  </si>
  <si>
    <t>Little River County, Arkansas</t>
  </si>
  <si>
    <t>Miller County, Arkansas</t>
  </si>
  <si>
    <t>Flagstaff, AZ</t>
  </si>
  <si>
    <t>Coconino County, Arizona</t>
  </si>
  <si>
    <t>AZ</t>
  </si>
  <si>
    <t>Lake Havasu City-Kingman, AZ</t>
  </si>
  <si>
    <t>Mohave County, Arizona</t>
  </si>
  <si>
    <t>Phoenix-Mesa-Scottsdale, AZ</t>
  </si>
  <si>
    <t>Maricopa County, Arizona</t>
  </si>
  <si>
    <t>Pinal County, Arizona</t>
  </si>
  <si>
    <t>Prescott, AZ</t>
  </si>
  <si>
    <t>Yavapai County, Arizona</t>
  </si>
  <si>
    <t>Sierra Vista-Douglas, AZ</t>
  </si>
  <si>
    <t>Cochise County, Arizona</t>
  </si>
  <si>
    <t>Tucson, AZ</t>
  </si>
  <si>
    <t>Pima County, Arizona</t>
  </si>
  <si>
    <t>Yuma, AZ</t>
  </si>
  <si>
    <t>Yuma County, Arizona</t>
  </si>
  <si>
    <t>Anaheim-Santa Ana-Irvine, CA</t>
  </si>
  <si>
    <t>Orange County, California</t>
  </si>
  <si>
    <t>CA</t>
  </si>
  <si>
    <t>Bakersfield, CA</t>
  </si>
  <si>
    <t>Kern County, California</t>
  </si>
  <si>
    <t>Chico, CA</t>
  </si>
  <si>
    <t>Butte County, California</t>
  </si>
  <si>
    <t>El Centro, CA</t>
  </si>
  <si>
    <t>Imperial County, California</t>
  </si>
  <si>
    <t>Fresno, CA</t>
  </si>
  <si>
    <t>Fresno County, California</t>
  </si>
  <si>
    <t>Hanford-Corcoran, CA</t>
  </si>
  <si>
    <t>Kings County, California</t>
  </si>
  <si>
    <t>Los Angeles-Long Beach-Glendale, CA</t>
  </si>
  <si>
    <t>Los Angeles County, California</t>
  </si>
  <si>
    <t>Madera, CA</t>
  </si>
  <si>
    <t>Madera County, California</t>
  </si>
  <si>
    <t>Merced, CA</t>
  </si>
  <si>
    <t>Merced County, California</t>
  </si>
  <si>
    <t>Modesto, CA</t>
  </si>
  <si>
    <t>Stanislaus County, California</t>
  </si>
  <si>
    <t>Napa, CA</t>
  </si>
  <si>
    <t>Napa County, California</t>
  </si>
  <si>
    <t>Oakland-Hayward-Berkeley, CA</t>
  </si>
  <si>
    <t>Alameda County, California</t>
  </si>
  <si>
    <t>Contra Costa County, California</t>
  </si>
  <si>
    <t>Oxnard-Thousand Oaks-Ventura, CA</t>
  </si>
  <si>
    <t>Ventura County, California</t>
  </si>
  <si>
    <t>Redding, CA</t>
  </si>
  <si>
    <t>Shasta County, California</t>
  </si>
  <si>
    <t>Riverside-San Bernardino-Ontario, CA</t>
  </si>
  <si>
    <t>Riverside County, California</t>
  </si>
  <si>
    <t>San Bernardino County, California</t>
  </si>
  <si>
    <t>Sacramento--Roseville--Arden-Arcade, CA</t>
  </si>
  <si>
    <t>El Dorado County, California</t>
  </si>
  <si>
    <t>Placer County, California</t>
  </si>
  <si>
    <t>Sacramento County, California</t>
  </si>
  <si>
    <t>Yolo County, California</t>
  </si>
  <si>
    <t>Salinas, CA</t>
  </si>
  <si>
    <t>Monterey County, California</t>
  </si>
  <si>
    <t>San Diego-Carlsbad, CA</t>
  </si>
  <si>
    <t>San Diego County, California</t>
  </si>
  <si>
    <t>San Francisco-Redwood City-South San Francisco, CA</t>
  </si>
  <si>
    <t>San Francisco County, California</t>
  </si>
  <si>
    <t>San Mateo County, California</t>
  </si>
  <si>
    <t>San Jose-Sunnyvale-Santa Clara, CA</t>
  </si>
  <si>
    <t>San Benito County, California</t>
  </si>
  <si>
    <t>Santa Clara County, California</t>
  </si>
  <si>
    <t>San Luis Obispo-Paso Robles-Arroyo Grande, CA</t>
  </si>
  <si>
    <t>San Luis Obispo County, California</t>
  </si>
  <si>
    <t>San Rafael, CA</t>
  </si>
  <si>
    <t>Marin County, California</t>
  </si>
  <si>
    <t>Santa Cruz-Watsonville, CA</t>
  </si>
  <si>
    <t>Santa Cruz County, California</t>
  </si>
  <si>
    <t>Santa Maria-Santa Barbara, CA</t>
  </si>
  <si>
    <t>Santa Barbara County, California</t>
  </si>
  <si>
    <t>Santa Rosa, CA</t>
  </si>
  <si>
    <t>Sonoma County, California</t>
  </si>
  <si>
    <t>Stockton-Lodi, CA</t>
  </si>
  <si>
    <t>San Joaquin County, California</t>
  </si>
  <si>
    <t>Vallejo-Fairfield, CA</t>
  </si>
  <si>
    <t>Solano County, California</t>
  </si>
  <si>
    <t>Visalia-Porterville, CA</t>
  </si>
  <si>
    <t>Tulare County, California</t>
  </si>
  <si>
    <t>Yuba City, CA</t>
  </si>
  <si>
    <t>Sutter County, California</t>
  </si>
  <si>
    <t>Yuba County, California</t>
  </si>
  <si>
    <t>Boulder, CO</t>
  </si>
  <si>
    <t>Boulder County, Colorado</t>
  </si>
  <si>
    <t>CO</t>
  </si>
  <si>
    <t>Colorado Springs, CO</t>
  </si>
  <si>
    <t>El Paso County, Colorado</t>
  </si>
  <si>
    <t>Teller County, Colorado</t>
  </si>
  <si>
    <t>Denver-Aurora-Lakewood, CO</t>
  </si>
  <si>
    <t>Adams County, Colorado</t>
  </si>
  <si>
    <t>Arapahoe County, Colorado</t>
  </si>
  <si>
    <t>Broomfield County, Colorado</t>
  </si>
  <si>
    <t>Clear Creek County, Colorado</t>
  </si>
  <si>
    <t>Denver County, Colorado</t>
  </si>
  <si>
    <t>Douglas County, Colorado</t>
  </si>
  <si>
    <t>Elbert County, Colorado</t>
  </si>
  <si>
    <t>Gilpin County, Colorado</t>
  </si>
  <si>
    <t>Jefferson County, Colorado</t>
  </si>
  <si>
    <t>Park County, Colorado</t>
  </si>
  <si>
    <t>Fort Collins, CO</t>
  </si>
  <si>
    <t>Larimer County, Colorado</t>
  </si>
  <si>
    <t>Grand Junction, CO</t>
  </si>
  <si>
    <t>Mesa County, Colorado</t>
  </si>
  <si>
    <t>Greeley, CO</t>
  </si>
  <si>
    <t>Weld County, Colorado</t>
  </si>
  <si>
    <t>Pueblo, CO</t>
  </si>
  <si>
    <t>Pueblo County, Colorado</t>
  </si>
  <si>
    <t>Bridgeport-Stamford-Norwalk, CT</t>
  </si>
  <si>
    <t>Fairfield County, Connecticut</t>
  </si>
  <si>
    <t>CT</t>
  </si>
  <si>
    <t>Hartford-West Hartford-East Hartford, CT</t>
  </si>
  <si>
    <t>Hartford County, Connecticut</t>
  </si>
  <si>
    <t>Middlesex County, Connecticut</t>
  </si>
  <si>
    <t>Tolland County, Connecticut</t>
  </si>
  <si>
    <t>New Haven-Milford, CT</t>
  </si>
  <si>
    <t>New Haven County, Connecticut</t>
  </si>
  <si>
    <t>Norwich-New London, CT</t>
  </si>
  <si>
    <t>New London County, Connecticut</t>
  </si>
  <si>
    <t>Worcester, MA-CT</t>
  </si>
  <si>
    <t>Windham County, Connecticut</t>
  </si>
  <si>
    <t>Washington-Arlington-Alexandria, DC-VA-MD-WV</t>
  </si>
  <si>
    <t>The District County, District of Columbia</t>
  </si>
  <si>
    <t>DC</t>
  </si>
  <si>
    <t>Dover, DE</t>
  </si>
  <si>
    <t>Kent County, Delaware</t>
  </si>
  <si>
    <t>DE</t>
  </si>
  <si>
    <t>Salisbury, MD-DE</t>
  </si>
  <si>
    <t>Sussex County, Delaware</t>
  </si>
  <si>
    <t>Wilmington, DE-MD-NJ</t>
  </si>
  <si>
    <t>New Castle County, Delaware</t>
  </si>
  <si>
    <t>Gainesville, FL</t>
  </si>
  <si>
    <t>Alachua County, Florida</t>
  </si>
  <si>
    <t>FL</t>
  </si>
  <si>
    <t>Jacksonville, FL</t>
  </si>
  <si>
    <t>Baker County, Florida</t>
  </si>
  <si>
    <t>Panama City, FL</t>
  </si>
  <si>
    <t>Bay County, Florida</t>
  </si>
  <si>
    <t>Palm Bay-Melbourne-Titusville, FL</t>
  </si>
  <si>
    <t>Brevard County, Florida</t>
  </si>
  <si>
    <t>Fort Lauderdale-Pompano Beach-Deerfield Beach, FL</t>
  </si>
  <si>
    <t>Broward County, Florida</t>
  </si>
  <si>
    <t>Punta Gorda, FL</t>
  </si>
  <si>
    <t>Charlotte County, Florida</t>
  </si>
  <si>
    <t>Homosassa Springs, FL</t>
  </si>
  <si>
    <t>Citrus County, Florida</t>
  </si>
  <si>
    <t>Clay County, Florida</t>
  </si>
  <si>
    <t>Naples-Immokalee-Marco Island, FL</t>
  </si>
  <si>
    <t>Collier County, Florida</t>
  </si>
  <si>
    <t>Duval County, Florida</t>
  </si>
  <si>
    <t>Pensacola-Ferry Pass-Brent, FL</t>
  </si>
  <si>
    <t>Escambia County, Florida</t>
  </si>
  <si>
    <t>Deltona-Daytona Beach-Ormond Beach, FL</t>
  </si>
  <si>
    <t>Flagler County, Florida</t>
  </si>
  <si>
    <t>Tallahassee, FL</t>
  </si>
  <si>
    <t>Gadsden County, Florida</t>
  </si>
  <si>
    <t>Gilchrist County, Florida</t>
  </si>
  <si>
    <t>Tampa-St. Petersburg-Clearwater, FL</t>
  </si>
  <si>
    <t>Hernando County, Florida</t>
  </si>
  <si>
    <t>Sebring, FL</t>
  </si>
  <si>
    <t>Highlands County, Florida</t>
  </si>
  <si>
    <t>Hillsborough County, Florida</t>
  </si>
  <si>
    <t>Sebastian-Vero Beach, FL</t>
  </si>
  <si>
    <t>Indian River County, Florida</t>
  </si>
  <si>
    <t>Jefferson County, Florida</t>
  </si>
  <si>
    <t>Orlando-Kissimmee-Sanford, FL</t>
  </si>
  <si>
    <t>Lake County, Florida</t>
  </si>
  <si>
    <t>Cape Coral-Fort Myers, FL</t>
  </si>
  <si>
    <t>Lee County, Florida</t>
  </si>
  <si>
    <t>Leon County, Florida</t>
  </si>
  <si>
    <t>Levy County, Florida</t>
  </si>
  <si>
    <t>North Port-Sarasota-Bradenton, FL</t>
  </si>
  <si>
    <t>Manatee County, Florida</t>
  </si>
  <si>
    <t>Ocala, FL</t>
  </si>
  <si>
    <t>Marion County, Florida</t>
  </si>
  <si>
    <t>Port St. Lucie, FL</t>
  </si>
  <si>
    <t>Martin County, Florida</t>
  </si>
  <si>
    <t>Miami-Miami Beach-Kendall, FL</t>
  </si>
  <si>
    <t>Miami-Dade County, Florida</t>
  </si>
  <si>
    <t>Nassau County, Florida</t>
  </si>
  <si>
    <t>Crestview-Fort Walton Beach-Destin, FL</t>
  </si>
  <si>
    <t>Okaloosa County, Florida</t>
  </si>
  <si>
    <t>Orange County, Florida</t>
  </si>
  <si>
    <t>Osceola County, Florida</t>
  </si>
  <si>
    <t>West Palm Beach-Boca Raton-Delray Beach, FL</t>
  </si>
  <si>
    <t>Palm Beach County, Florida</t>
  </si>
  <si>
    <t>Pasco County, Florida</t>
  </si>
  <si>
    <t>Pinellas County, Florida</t>
  </si>
  <si>
    <t>Lakeland-Winter Haven, FL</t>
  </si>
  <si>
    <t>Polk County, Florida</t>
  </si>
  <si>
    <t>Santa Rosa County, Florida</t>
  </si>
  <si>
    <t>Sarasota County, Florida</t>
  </si>
  <si>
    <t>Seminole County, Florida</t>
  </si>
  <si>
    <t>St. Johns County, Florida</t>
  </si>
  <si>
    <t>St. Lucie County, Florida</t>
  </si>
  <si>
    <t>The Villages, FL</t>
  </si>
  <si>
    <t>Sumter County, Florida</t>
  </si>
  <si>
    <t>Volusia County, Florida</t>
  </si>
  <si>
    <t>Wakulla County, Florida</t>
  </si>
  <si>
    <t>Walton County, Florida</t>
  </si>
  <si>
    <t>Albany, GA</t>
  </si>
  <si>
    <t>Dougherty County, Georgia</t>
  </si>
  <si>
    <t>GA</t>
  </si>
  <si>
    <t>Lee County, Georgia</t>
  </si>
  <si>
    <t>Terrell County, Georgia</t>
  </si>
  <si>
    <t>Worth County, Georgia</t>
  </si>
  <si>
    <t>Athens-Clarke County, GA</t>
  </si>
  <si>
    <t>Clarke County, Georgia</t>
  </si>
  <si>
    <t>Madison County, Georgia</t>
  </si>
  <si>
    <t>Oconee County, Georgia</t>
  </si>
  <si>
    <t>Oglethorpe County, Georgia</t>
  </si>
  <si>
    <t>Atlanta-Sandy Springs-Roswell, GA</t>
  </si>
  <si>
    <t>Barrow County, Georgia</t>
  </si>
  <si>
    <t>Bartow County, Georgia</t>
  </si>
  <si>
    <t>Butts County, Georgia</t>
  </si>
  <si>
    <t>Carroll County, Georgia</t>
  </si>
  <si>
    <t>Cherokee County, Georgia</t>
  </si>
  <si>
    <t>Clayton County, Georgia</t>
  </si>
  <si>
    <t>Cobb County, Georgia</t>
  </si>
  <si>
    <t>Coweta County, Georgia</t>
  </si>
  <si>
    <t>Dawson County, Georgia</t>
  </si>
  <si>
    <t>DeKalb County, Georgia</t>
  </si>
  <si>
    <t>Douglas County, Georgia</t>
  </si>
  <si>
    <t>Fayette County, Georgia</t>
  </si>
  <si>
    <t>Forsyth County, Georgia</t>
  </si>
  <si>
    <t>Fulton County, Georgia</t>
  </si>
  <si>
    <t>Gwinnett County, Georgia</t>
  </si>
  <si>
    <t>Haralson County, Georgia</t>
  </si>
  <si>
    <t>Heard County, Georgia</t>
  </si>
  <si>
    <t>Henry County, Georgia</t>
  </si>
  <si>
    <t>Jasper County, Georgia</t>
  </si>
  <si>
    <t>Lamar County, Georgia</t>
  </si>
  <si>
    <t>Meriwether County, Georgia</t>
  </si>
  <si>
    <t>Morgan County, Georgia</t>
  </si>
  <si>
    <t>Newton County, Georgia</t>
  </si>
  <si>
    <t>Paulding County, Georgia</t>
  </si>
  <si>
    <t>Pickens County, Georgia</t>
  </si>
  <si>
    <t>Pike County, Georgia</t>
  </si>
  <si>
    <t>Rockdale County, Georgia</t>
  </si>
  <si>
    <t>Spalding County, Georgia</t>
  </si>
  <si>
    <t>Walton County, Georgia</t>
  </si>
  <si>
    <t>Augusta-Richmond County, GA-SC</t>
  </si>
  <si>
    <t>Burke County, Georgia</t>
  </si>
  <si>
    <t>Columbia County, Georgia</t>
  </si>
  <si>
    <t>Edgefield County, South Carolina</t>
  </si>
  <si>
    <t>Lincoln County, Georgia</t>
  </si>
  <si>
    <t>McDuffie County, Georgia</t>
  </si>
  <si>
    <t>Richmond County, Georgia</t>
  </si>
  <si>
    <t>Brunswick, GA</t>
  </si>
  <si>
    <t>Brantley County, Georgia</t>
  </si>
  <si>
    <t>Glynn County, Georgia</t>
  </si>
  <si>
    <t>Mc Intosh County, Georgia</t>
  </si>
  <si>
    <t>Chattanooga, TN-GA</t>
  </si>
  <si>
    <t>Catoosa County, Georgia</t>
  </si>
  <si>
    <t>Dade County, Georgia</t>
  </si>
  <si>
    <t>Walker County, Georgia</t>
  </si>
  <si>
    <t>Chattahoochee County, Georgia</t>
  </si>
  <si>
    <t>Harris County, Georgia</t>
  </si>
  <si>
    <t>Marion County, Georgia</t>
  </si>
  <si>
    <t>Muscogee County, Georgia</t>
  </si>
  <si>
    <t>Stewart County, Georgia</t>
  </si>
  <si>
    <t>Talbot County, Georgia</t>
  </si>
  <si>
    <t>Dalton, GA</t>
  </si>
  <si>
    <t>Murray County, Georgia</t>
  </si>
  <si>
    <t>Whitfield County, Georgia</t>
  </si>
  <si>
    <t>Gainesville, GA</t>
  </si>
  <si>
    <t>Hall County, Georgia</t>
  </si>
  <si>
    <r>
      <t>Hinesville-Fort Stewart, GA</t>
    </r>
    <r>
      <rPr>
        <vertAlign val="superscript"/>
        <sz val="11"/>
        <color theme="1"/>
        <rFont val="Calibri"/>
        <family val="2"/>
        <scheme val="minor"/>
      </rPr>
      <t>1</t>
    </r>
  </si>
  <si>
    <t>Liberty County, Georgia</t>
  </si>
  <si>
    <t>Long County, Georgia</t>
  </si>
  <si>
    <t>Macon-Bibb County, GA</t>
  </si>
  <si>
    <t>Bibb County, Georgia</t>
  </si>
  <si>
    <t>Crawford County, Georgia</t>
  </si>
  <si>
    <t>Jones County, Georgia</t>
  </si>
  <si>
    <t>Monroe County, Georgia</t>
  </si>
  <si>
    <t>Twiggs County, Georgia</t>
  </si>
  <si>
    <t>Rome, GA</t>
  </si>
  <si>
    <t>Floyd County, Georgia</t>
  </si>
  <si>
    <t>Savannah, GA</t>
  </si>
  <si>
    <t>Bryan County, Georgia</t>
  </si>
  <si>
    <t>Chatham County, Georgia</t>
  </si>
  <si>
    <t>Effingham County, Georgia</t>
  </si>
  <si>
    <t>Valdosta, GA</t>
  </si>
  <si>
    <t>Brooks County, Georgia</t>
  </si>
  <si>
    <t>Echols County, Georgia</t>
  </si>
  <si>
    <t>Lanier County, Georgia</t>
  </si>
  <si>
    <t>Lowndes County, Georgia</t>
  </si>
  <si>
    <t>Warner Robins, GA</t>
  </si>
  <si>
    <t>Houston County, Georgia</t>
  </si>
  <si>
    <t>Peach County, Georgia</t>
  </si>
  <si>
    <t>Kahului-Wailuku-Lahaina, HI</t>
  </si>
  <si>
    <t>Maui County, Hawaii</t>
  </si>
  <si>
    <t>HI</t>
  </si>
  <si>
    <t>Urban Honolulu, HI</t>
  </si>
  <si>
    <t>Honolulu County, Hawaii</t>
  </si>
  <si>
    <t>Ames, IA</t>
  </si>
  <si>
    <t>Story County, Iowa</t>
  </si>
  <si>
    <t>IA</t>
  </si>
  <si>
    <t>Ames County, Iowa</t>
  </si>
  <si>
    <t>Cedar Rapids, IA</t>
  </si>
  <si>
    <t>Benton County, Iowa</t>
  </si>
  <si>
    <t>Jones County, Iowa</t>
  </si>
  <si>
    <t>Linn County, Iowa</t>
  </si>
  <si>
    <t>Davenport-Moline-Rock Island, IA-IL</t>
  </si>
  <si>
    <t>Scott County, Iowa</t>
  </si>
  <si>
    <t>Des Moines-West Des Moines, IA</t>
  </si>
  <si>
    <t>Dallas County, Iowa</t>
  </si>
  <si>
    <t>Guthrie County, Iowa</t>
  </si>
  <si>
    <t>Jasper County, Iowa</t>
  </si>
  <si>
    <t>Madison County, Iowa</t>
  </si>
  <si>
    <t>Polk County, Iowa</t>
  </si>
  <si>
    <t>Warren County, Iowa</t>
  </si>
  <si>
    <t>Dubuque, IA</t>
  </si>
  <si>
    <t>Dubuque County, Iowa</t>
  </si>
  <si>
    <t>Iowa City, IA</t>
  </si>
  <si>
    <t>Johnson County, Iowa</t>
  </si>
  <si>
    <t>Washington County, Iowa</t>
  </si>
  <si>
    <t>Omaha-Council Bluffs, NE-IA</t>
  </si>
  <si>
    <t>Harrison County, Iowa</t>
  </si>
  <si>
    <t>Mills County, Iowa</t>
  </si>
  <si>
    <t>Pottawattamie County, Iowa</t>
  </si>
  <si>
    <t>Sioux City, IA-NE-SD</t>
  </si>
  <si>
    <t>Woodbury County, Iowa</t>
  </si>
  <si>
    <t>Waterloo-Cedar Falls, IA</t>
  </si>
  <si>
    <t>Black Hawk County, Iowa</t>
  </si>
  <si>
    <t>Bremer County, Iowa</t>
  </si>
  <si>
    <t>Grundy County, Iowa</t>
  </si>
  <si>
    <t>Boise City, ID</t>
  </si>
  <si>
    <t>Ada County, Idaho</t>
  </si>
  <si>
    <t>ID</t>
  </si>
  <si>
    <t>Boise County, Idaho</t>
  </si>
  <si>
    <t>Canyon County, Idaho</t>
  </si>
  <si>
    <t>Gem County, Idaho</t>
  </si>
  <si>
    <t>Owyhee County, Idaho</t>
  </si>
  <si>
    <t>Coeur d'Alene, ID</t>
  </si>
  <si>
    <t>Kootenai County, Idaho</t>
  </si>
  <si>
    <t>Idaho Falls, ID</t>
  </si>
  <si>
    <t>Bonneville County, Idaho</t>
  </si>
  <si>
    <t>Butte County, Idaho</t>
  </si>
  <si>
    <t>Jefferson County, Idaho</t>
  </si>
  <si>
    <t>Lewiston, ID-WA</t>
  </si>
  <si>
    <t>Nez Perce County, Idaho</t>
  </si>
  <si>
    <t>Logan, UT-ID</t>
  </si>
  <si>
    <t>Franklin County, Idaho</t>
  </si>
  <si>
    <t>Pocatello, ID</t>
  </si>
  <si>
    <t>Bannock County, Idaho</t>
  </si>
  <si>
    <t>Power County, Idaho</t>
  </si>
  <si>
    <t>Twin Falls, ID</t>
  </si>
  <si>
    <t>Jerome County, Idaho</t>
  </si>
  <si>
    <t>Twin Falls County, Idaho</t>
  </si>
  <si>
    <t>Bloomington, IL</t>
  </si>
  <si>
    <t>McLean County, Illinois</t>
  </si>
  <si>
    <t>IL</t>
  </si>
  <si>
    <t>Cape Girardeau, MO-IL</t>
  </si>
  <si>
    <t>Alexander County, Illinois</t>
  </si>
  <si>
    <t>Carbondale-Marion, IL</t>
  </si>
  <si>
    <t>Jackson County, Illinois</t>
  </si>
  <si>
    <t>Johnson County, Illinois</t>
  </si>
  <si>
    <t>Williamson County, Illinois</t>
  </si>
  <si>
    <t>Champaign-Urbana, IL</t>
  </si>
  <si>
    <t>Champaign County, Illinois</t>
  </si>
  <si>
    <t>Piatt County, Illinois</t>
  </si>
  <si>
    <t>Chicago-Naperville-Arlington Heights, IL</t>
  </si>
  <si>
    <t>Cook County, Illinois</t>
  </si>
  <si>
    <t>DuPage County, Illinois</t>
  </si>
  <si>
    <t>Grundy County, Illinois</t>
  </si>
  <si>
    <t>Mc Henry County, Illinois</t>
  </si>
  <si>
    <t>Will County, Illinois</t>
  </si>
  <si>
    <t>Danville, IL</t>
  </si>
  <si>
    <t>Vermilion County, Illinois</t>
  </si>
  <si>
    <t>Henry County, Illinois</t>
  </si>
  <si>
    <t>Mercer County, Illinois</t>
  </si>
  <si>
    <t>Rock Island County, Illinois</t>
  </si>
  <si>
    <t>Decatur, IL</t>
  </si>
  <si>
    <t>Macon County, Illinois</t>
  </si>
  <si>
    <t>Elgin, IL</t>
  </si>
  <si>
    <t>De Kalb County, Illinois</t>
  </si>
  <si>
    <t>Kendall County, Illinois</t>
  </si>
  <si>
    <t>Kane County, Illinois</t>
  </si>
  <si>
    <t>Kankakee, IL</t>
  </si>
  <si>
    <t>Kankakee County, Illinois</t>
  </si>
  <si>
    <t>Lake County-Kenosha County, IL-WI</t>
  </si>
  <si>
    <t>Lake County, Illinois</t>
  </si>
  <si>
    <t>Peoria, IL</t>
  </si>
  <si>
    <t>Fulton County, Illinois</t>
  </si>
  <si>
    <t>Marshall County, Illinois</t>
  </si>
  <si>
    <t>Peoria County, Illinois</t>
  </si>
  <si>
    <t>Stark County, Illinois</t>
  </si>
  <si>
    <t>Tazewell County, Illinois</t>
  </si>
  <si>
    <t>Woodford County, Illinois</t>
  </si>
  <si>
    <t>Rockford, IL</t>
  </si>
  <si>
    <t>Boone County, Illinois</t>
  </si>
  <si>
    <t>Winnebago County, Illinois</t>
  </si>
  <si>
    <t>St. Louis, MO-IL</t>
  </si>
  <si>
    <t>Bond County, Illinois</t>
  </si>
  <si>
    <t>Calhoun County, Illinois</t>
  </si>
  <si>
    <t>Clinton County, Illinois</t>
  </si>
  <si>
    <t>Jersey County, Illinois</t>
  </si>
  <si>
    <t>Macoupin County, Illinois</t>
  </si>
  <si>
    <t>Madison County, Illinois</t>
  </si>
  <si>
    <t>Monroe County, Illinois</t>
  </si>
  <si>
    <t>St. Clair County, Illinois</t>
  </si>
  <si>
    <t>Springfield, IL</t>
  </si>
  <si>
    <t>Menard County, Illinois</t>
  </si>
  <si>
    <t>Sangamon County, Illinois</t>
  </si>
  <si>
    <t>Bloomington, IN</t>
  </si>
  <si>
    <t>Monroe County, Indiana</t>
  </si>
  <si>
    <t>IN</t>
  </si>
  <si>
    <t>Owen County, Indiana</t>
  </si>
  <si>
    <t>Cincinnati, OH-KY-IN</t>
  </si>
  <si>
    <t>Dearborn County, Indiana</t>
  </si>
  <si>
    <t>Franklin County, Indiana</t>
  </si>
  <si>
    <t>Ohio County, Indiana</t>
  </si>
  <si>
    <t>Union County, Indiana</t>
  </si>
  <si>
    <t>Columbus, IN</t>
  </si>
  <si>
    <t>Bartholomew County, Indiana</t>
  </si>
  <si>
    <t>Elkhart-Goshen, IN</t>
  </si>
  <si>
    <t>Elkhart County, Indiana</t>
  </si>
  <si>
    <t>Evansville, IN-KY</t>
  </si>
  <si>
    <t>Posey County, Indiana</t>
  </si>
  <si>
    <t>Vanderburgh County, Indiana</t>
  </si>
  <si>
    <t>Warrick County, Indiana</t>
  </si>
  <si>
    <t>Fort Wayne, IN</t>
  </si>
  <si>
    <t>Allen County, Indiana</t>
  </si>
  <si>
    <t>Whitley County, Indiana</t>
  </si>
  <si>
    <t>Gary, IN</t>
  </si>
  <si>
    <t>Jasper County, Indiana</t>
  </si>
  <si>
    <t>Lake County, Indiana</t>
  </si>
  <si>
    <t>Newton County, Indiana</t>
  </si>
  <si>
    <t>Porter County, Indiana</t>
  </si>
  <si>
    <t>Indianapolis-Carmel-Anderson, IN</t>
  </si>
  <si>
    <t>Boone County, Indiana</t>
  </si>
  <si>
    <t>Brown County, Indiana</t>
  </si>
  <si>
    <t>Hamilton County, Indiana</t>
  </si>
  <si>
    <t>Hancock County, Indiana</t>
  </si>
  <si>
    <t>Hendricks County, Indiana</t>
  </si>
  <si>
    <t>Johnson County, Indiana</t>
  </si>
  <si>
    <t>Madison County, Indiana</t>
  </si>
  <si>
    <t>Marion County, Indiana</t>
  </si>
  <si>
    <t>Morgan County, Indiana</t>
  </si>
  <si>
    <t>Putnam County, Indiana</t>
  </si>
  <si>
    <t>Shelby County, Indiana</t>
  </si>
  <si>
    <t>Kokomo, IN</t>
  </si>
  <si>
    <t>Howard County, Indiana</t>
  </si>
  <si>
    <t>Lafayette-West Lafayette, IN</t>
  </si>
  <si>
    <t>Benton County, Indiana</t>
  </si>
  <si>
    <t>Carroll County, Indiana</t>
  </si>
  <si>
    <t>Tippecanoe County, Indiana</t>
  </si>
  <si>
    <t>Warren County, Indiana</t>
  </si>
  <si>
    <t>Louisville/Jefferson County, KY-IN</t>
  </si>
  <si>
    <t>Clark County, Indiana</t>
  </si>
  <si>
    <t>Floyd County, Indiana</t>
  </si>
  <si>
    <t>Harrison County, Indiana</t>
  </si>
  <si>
    <t>Washington County, Indiana</t>
  </si>
  <si>
    <t>Michigan City-La Porte, IN</t>
  </si>
  <si>
    <t>La Porte County, Indiana</t>
  </si>
  <si>
    <t>Muncie, IN</t>
  </si>
  <si>
    <t>Delaware County, Indiana</t>
  </si>
  <si>
    <t>South Bend-Mishawaka, IN-MI</t>
  </si>
  <si>
    <t>St. Joseph County, Indiana</t>
  </si>
  <si>
    <t>Terre Haute, IN</t>
  </si>
  <si>
    <t>Clay County, Indiana</t>
  </si>
  <si>
    <t>Park County, Indiana</t>
  </si>
  <si>
    <t>Sullivan County, Indiana</t>
  </si>
  <si>
    <t>Vermillion County, Indiana</t>
  </si>
  <si>
    <t>Vigo County, Indiana</t>
  </si>
  <si>
    <t>Kansas City, MO-KS</t>
  </si>
  <si>
    <t>Johnson County, Kansas</t>
  </si>
  <si>
    <t>KS</t>
  </si>
  <si>
    <t>Leavenworth County, Kansas</t>
  </si>
  <si>
    <t>Linn County, Kansas</t>
  </si>
  <si>
    <t>Miami County, Kansas</t>
  </si>
  <si>
    <t>Wyandotte County, Kansas</t>
  </si>
  <si>
    <t>Lawrence, KS</t>
  </si>
  <si>
    <t>Douglas County, Kansas</t>
  </si>
  <si>
    <t>Manhattan, KS</t>
  </si>
  <si>
    <t>Geary County, Kansas</t>
  </si>
  <si>
    <t>Pottawatomie County, Kansas</t>
  </si>
  <si>
    <t>Riley County, Kansas</t>
  </si>
  <si>
    <t>St. Joseph, MO-KS</t>
  </si>
  <si>
    <t>Doniphan County, Kansas</t>
  </si>
  <si>
    <t>Topeka, KS</t>
  </si>
  <si>
    <t>Jackson County, Kansas</t>
  </si>
  <si>
    <t>Jefferson County, Kansas</t>
  </si>
  <si>
    <t>Osage County, Kansas</t>
  </si>
  <si>
    <t>Shawnee County, Kansas</t>
  </si>
  <si>
    <t>Wabaunsee County, Kansas</t>
  </si>
  <si>
    <t>Wichita, KS</t>
  </si>
  <si>
    <t>Butler County, Kansas</t>
  </si>
  <si>
    <t>Harvey County, Kansas</t>
  </si>
  <si>
    <t>Sedgwick County, Kansas</t>
  </si>
  <si>
    <t>Sumner County, Kansas</t>
  </si>
  <si>
    <t>Bowling Green, KY</t>
  </si>
  <si>
    <t>Allen County, Kentucky</t>
  </si>
  <si>
    <t>KY</t>
  </si>
  <si>
    <t>Butler County, Kentucky</t>
  </si>
  <si>
    <t>Edmonson County, Kentucky</t>
  </si>
  <si>
    <t>Warren County, Kentucky</t>
  </si>
  <si>
    <t>Boone County, Kentucky</t>
  </si>
  <si>
    <t>Bracken County, Kentucky</t>
  </si>
  <si>
    <t>Campbell County, Kentucky</t>
  </si>
  <si>
    <t>Gallatin County, Kentucky</t>
  </si>
  <si>
    <t>Grant County, Kentucky</t>
  </si>
  <si>
    <t>Kenton County, Kentucky</t>
  </si>
  <si>
    <t>Pendleton County, Kentucky</t>
  </si>
  <si>
    <t>Clarksville, TN-KY</t>
  </si>
  <si>
    <t>Christian County, Kentucky</t>
  </si>
  <si>
    <t>Trigg County, Kentucky</t>
  </si>
  <si>
    <t>Elizabethtown-Fort Knox, KY</t>
  </si>
  <si>
    <t>Hardin County, Kentucky</t>
  </si>
  <si>
    <t>Larue County, Kentucky</t>
  </si>
  <si>
    <t>Meade County, Kentucky</t>
  </si>
  <si>
    <t>Henderson County, Kentucky</t>
  </si>
  <si>
    <t>Huntington-Ashland, WV-KY-OH</t>
  </si>
  <si>
    <t>Boyd County, Kentucky</t>
  </si>
  <si>
    <t>Carter County, Kenucky</t>
  </si>
  <si>
    <t>Greenup County, Kentucky</t>
  </si>
  <si>
    <t>Lexington-Fayette, KY</t>
  </si>
  <si>
    <t>Bourbon County, Kentucky</t>
  </si>
  <si>
    <t>Clark County, Kentucky</t>
  </si>
  <si>
    <t>Fayette County, Kentucky</t>
  </si>
  <si>
    <t>Jessamine County, Kentucky</t>
  </si>
  <si>
    <t>Scott County, Kentucky</t>
  </si>
  <si>
    <t>Woodford County, Kentucky</t>
  </si>
  <si>
    <t>Bullitt County, Kentucky</t>
  </si>
  <si>
    <t>Henry County, Kentucky</t>
  </si>
  <si>
    <t>Jefferson County, Kentucky</t>
  </si>
  <si>
    <t>Oldham County, Kentucky</t>
  </si>
  <si>
    <t>Shelby County, Kentucky</t>
  </si>
  <si>
    <t>Spencer County, Kentucky</t>
  </si>
  <si>
    <t>Owensboro, KY</t>
  </si>
  <si>
    <t>Daviess County, Kentucky</t>
  </si>
  <si>
    <t>Hancock County, Kentucky</t>
  </si>
  <si>
    <t>Mc Lean County, Kentucky</t>
  </si>
  <si>
    <t>Alexandria, LA</t>
  </si>
  <si>
    <t>Grant Parish, Louisiana</t>
  </si>
  <si>
    <t>LA</t>
  </si>
  <si>
    <t>Rapides Parish, Louisiana</t>
  </si>
  <si>
    <t>Baton Rouge, LA</t>
  </si>
  <si>
    <t>Ascension Parish, Louisiana</t>
  </si>
  <si>
    <t>Assumption Parish, Louisiana</t>
  </si>
  <si>
    <t>E. Baton Rouge Parish, Louisiana</t>
  </si>
  <si>
    <t>East Feliciana Parish, Louisiana</t>
  </si>
  <si>
    <t>Iberville Parish, Louisiana</t>
  </si>
  <si>
    <t>Livingston Parish, Louisiana</t>
  </si>
  <si>
    <t>Pointe Coupee Parish, Louisiana</t>
  </si>
  <si>
    <t>St. Helena Parish, Louisiana</t>
  </si>
  <si>
    <t>W. Baton Rouge Parish, Louisiana</t>
  </si>
  <si>
    <t>West Feliciana Parish, Louisiana</t>
  </si>
  <si>
    <t>Hammond, LA</t>
  </si>
  <si>
    <t>Tangipahoa Parish, Louisiana</t>
  </si>
  <si>
    <t>Houma-Thibodaux, LA</t>
  </si>
  <si>
    <t>Lafourche Parish, Louisiana</t>
  </si>
  <si>
    <t>Terrebonne Parish, Louisiana</t>
  </si>
  <si>
    <t>Lafayette, LA</t>
  </si>
  <si>
    <t>Acadia Parish, Louisiana</t>
  </si>
  <si>
    <t>Iberia Parish, Louisiana</t>
  </si>
  <si>
    <t>Lafayette Parish, Louisiana</t>
  </si>
  <si>
    <t>St. Martin Parish, Louisiana</t>
  </si>
  <si>
    <t>Vermilion Parish, Louisiana</t>
  </si>
  <si>
    <t>Lake Charles, LA</t>
  </si>
  <si>
    <t>Calcasieu Parish, Louisiana</t>
  </si>
  <si>
    <t>Cameron Parish, Louisiana</t>
  </si>
  <si>
    <t>Monroe, LA</t>
  </si>
  <si>
    <t>Morehouse Parish, Louisiana</t>
  </si>
  <si>
    <t>Ouachita Parish, Louisiana</t>
  </si>
  <si>
    <t>Union Parish, Louisiana</t>
  </si>
  <si>
    <t>New Orleans-Metairie, LA</t>
  </si>
  <si>
    <t>Jefferson Parish, Louisiana</t>
  </si>
  <si>
    <t>Orleans Parish, Louisiana</t>
  </si>
  <si>
    <t>Plaquemines Parish, Louisiana</t>
  </si>
  <si>
    <t>St. Bernard Parish, Louisiana</t>
  </si>
  <si>
    <t>St. Charles Parish, Louisiana</t>
  </si>
  <si>
    <t>St. James Parish, Louisiana</t>
  </si>
  <si>
    <t>St. John Baptist Parish, Louisiana</t>
  </si>
  <si>
    <t>St. Tammany Parish, Louisiana</t>
  </si>
  <si>
    <t>Shreveport-Bossier City, LA</t>
  </si>
  <si>
    <t>Bossier Parish, Louisiana</t>
  </si>
  <si>
    <t>Caddo Parish, Louisiana</t>
  </si>
  <si>
    <t>De Soto Parish, Louisiana</t>
  </si>
  <si>
    <t>Barnstable Town, MA</t>
  </si>
  <si>
    <t>Barnstable County, Massachusetts</t>
  </si>
  <si>
    <t>MA</t>
  </si>
  <si>
    <t>Boston, MA</t>
  </si>
  <si>
    <t>Norfolk County, Massachusetts</t>
  </si>
  <si>
    <t>Plymouth County, Massachusetts</t>
  </si>
  <si>
    <t>Suffolk County, Massachusetts</t>
  </si>
  <si>
    <t>Cambridge-Newton-Framingham, MA</t>
  </si>
  <si>
    <t>Essex County, Massachusetts</t>
  </si>
  <si>
    <t>Middlesex County, Massachusetts</t>
  </si>
  <si>
    <t>Pittsfield, MA</t>
  </si>
  <si>
    <t>Berkshire County, Massachusetts</t>
  </si>
  <si>
    <t>Providence-Warwick, RI-MA</t>
  </si>
  <si>
    <t>Bristol County, Massachusetts</t>
  </si>
  <si>
    <t>Springfield, MA</t>
  </si>
  <si>
    <t>Franklin County, Massachusetts</t>
  </si>
  <si>
    <t>Hampden County, Massachusetts</t>
  </si>
  <si>
    <t>Hampshire County, Massachusetts</t>
  </si>
  <si>
    <t>Worcester County, Massachusetts</t>
  </si>
  <si>
    <t>Baltimore-Columbia-Towson, MD</t>
  </si>
  <si>
    <t>Anne Arundel County, Maryland</t>
  </si>
  <si>
    <t>MD</t>
  </si>
  <si>
    <t>Baltimore County, Maryland</t>
  </si>
  <si>
    <t>Carroll County, Maryland</t>
  </si>
  <si>
    <t>Harford County, Maryland</t>
  </si>
  <si>
    <t>Howard County, Maryland</t>
  </si>
  <si>
    <t>Queen Anne's County, Maryland</t>
  </si>
  <si>
    <t>Baltimore City, Maryland</t>
  </si>
  <si>
    <t>California-Lexington Park, MD</t>
  </si>
  <si>
    <t>St. Marys County, Maryland</t>
  </si>
  <si>
    <t>Cumberland, MD-WV</t>
  </si>
  <si>
    <t>Allegany County, Maryland</t>
  </si>
  <si>
    <t>Frederick County, Maryland</t>
  </si>
  <si>
    <t>Montgomery County, Maryland</t>
  </si>
  <si>
    <t>Hagerstown-Martinsburg, MD-WV</t>
  </si>
  <si>
    <t>Morgan County, Maryland</t>
  </si>
  <si>
    <t>Somerset County, Maryland</t>
  </si>
  <si>
    <t>Wicomico County, Maryland</t>
  </si>
  <si>
    <t>Worcester County, Maryland</t>
  </si>
  <si>
    <t>Calvert County, Maryland</t>
  </si>
  <si>
    <t>Charles County, Maryland</t>
  </si>
  <si>
    <t>Prince Georges County, Maryland</t>
  </si>
  <si>
    <t>Cecil County, Maryland</t>
  </si>
  <si>
    <t>Bangor, ME</t>
  </si>
  <si>
    <t>Penobscot County, Maine</t>
  </si>
  <si>
    <t>ME</t>
  </si>
  <si>
    <t>Lewiston-Auburn, ME</t>
  </si>
  <si>
    <t>Androscoggin County, Maine</t>
  </si>
  <si>
    <t>Portland-South Portland, ME</t>
  </si>
  <si>
    <t>Cumberland County, Maine</t>
  </si>
  <si>
    <t>Sagadahoc County, Maine</t>
  </si>
  <si>
    <t>York County, Maine</t>
  </si>
  <si>
    <t>Ann Arbor, MI</t>
  </si>
  <si>
    <t>Washtenaw County, Michigan</t>
  </si>
  <si>
    <t>MI</t>
  </si>
  <si>
    <t>Battle Creek, MI</t>
  </si>
  <si>
    <t>Calhoun County, Michigan</t>
  </si>
  <si>
    <t>Bay City, MI</t>
  </si>
  <si>
    <t>Bay County, Michigan</t>
  </si>
  <si>
    <t>Detroit-Dearborn-Livonia, MI</t>
  </si>
  <si>
    <t>Wayne County, Michigan</t>
  </si>
  <si>
    <t>Flint, MI</t>
  </si>
  <si>
    <t>Genesee County, Michigan</t>
  </si>
  <si>
    <t>Grand Rapids-Wyoming, MI</t>
  </si>
  <si>
    <t>Ionia County, Michigan</t>
  </si>
  <si>
    <t>Kent County, Michigan</t>
  </si>
  <si>
    <t>Montcalm County, Michigan</t>
  </si>
  <si>
    <t>Ottawa County, Michigan</t>
  </si>
  <si>
    <t>Jackson, MI</t>
  </si>
  <si>
    <t>Jackson County, Michigan</t>
  </si>
  <si>
    <t>Kalamazoo-Portage, MI</t>
  </si>
  <si>
    <t>Kalamazoo County, Michigan</t>
  </si>
  <si>
    <t>Lansing-East Lansing, MI</t>
  </si>
  <si>
    <t>Clinton County, Michigan</t>
  </si>
  <si>
    <t>Eaton County, Michigan</t>
  </si>
  <si>
    <t>Ingham County, Michigan</t>
  </si>
  <si>
    <t>Shiawassee County, Michigan</t>
  </si>
  <si>
    <t>Midland, MI</t>
  </si>
  <si>
    <t>Midland County, Michigan</t>
  </si>
  <si>
    <t>Monroe, MI</t>
  </si>
  <si>
    <t>Monroe County, Michigan</t>
  </si>
  <si>
    <t>Muskegon, MI</t>
  </si>
  <si>
    <t>Muskegon County, Michigan</t>
  </si>
  <si>
    <t>Niles-Benton Harbor, MI</t>
  </si>
  <si>
    <t>Berrien County, Michigan</t>
  </si>
  <si>
    <t>Saginaw, MI</t>
  </si>
  <si>
    <t>Saginaw County, Michigan</t>
  </si>
  <si>
    <t>Cass County, Michigan</t>
  </si>
  <si>
    <t>Warren-Troy-Farmington Hills, MI</t>
  </si>
  <si>
    <t>Lapeer County, Michigan</t>
  </si>
  <si>
    <t>Livingston County, Michigan</t>
  </si>
  <si>
    <t>Macomb County, Michigan</t>
  </si>
  <si>
    <t>Oakland County, Michigan</t>
  </si>
  <si>
    <t>St. Clair County, Michigan</t>
  </si>
  <si>
    <t>Duluth, MN-WI</t>
  </si>
  <si>
    <t>Carlton County, Minnesota</t>
  </si>
  <si>
    <t>MN</t>
  </si>
  <si>
    <t>Lake County, Minnesota</t>
  </si>
  <si>
    <t>St. Louis County, Minnesota</t>
  </si>
  <si>
    <t>Fargo, ND-MN</t>
  </si>
  <si>
    <t>Clay County, Minnesota</t>
  </si>
  <si>
    <t>Grand Forks, ND-MN</t>
  </si>
  <si>
    <t>Polk County, Minnesota</t>
  </si>
  <si>
    <t>La Crosse-Onalaska, WI-MN</t>
  </si>
  <si>
    <t>Houston County, Minnesota</t>
  </si>
  <si>
    <t>Mankato-North Mankato, MN</t>
  </si>
  <si>
    <t>Blue Earth County, Minnesota</t>
  </si>
  <si>
    <t>Nicollet County, Minnesota</t>
  </si>
  <si>
    <t>Minneapolis-St. Paul-Bloomington, MN-WI</t>
  </si>
  <si>
    <t>Anoka County, Minnesota</t>
  </si>
  <si>
    <t>Carver County, Minnesota</t>
  </si>
  <si>
    <t>Chisago County, Minnesota</t>
  </si>
  <si>
    <t>Dakota County, Minnesota</t>
  </si>
  <si>
    <t>Hennepin County, Minnesota</t>
  </si>
  <si>
    <t>Isanti County, Minnesota</t>
  </si>
  <si>
    <t>Le Sueur County, Minnesota</t>
  </si>
  <si>
    <t>Mille Lacs County, Minnesota</t>
  </si>
  <si>
    <t>Ramsey County, Minnesota</t>
  </si>
  <si>
    <t>Scott County, Minnesota</t>
  </si>
  <si>
    <t>Sherburne County, Minnesota</t>
  </si>
  <si>
    <t>Washington County, Minnesota</t>
  </si>
  <si>
    <t>Wright County, Minnesota</t>
  </si>
  <si>
    <t>Rochester, MN</t>
  </si>
  <si>
    <t>Dodge County, Minnesota</t>
  </si>
  <si>
    <t>Fillmore County, Minnesota</t>
  </si>
  <si>
    <t>Olmsted County, Minnesota</t>
  </si>
  <si>
    <t>Wabasha County, Minnesota</t>
  </si>
  <si>
    <t>St. Cloud, MN</t>
  </si>
  <si>
    <t>Benton County, Minnesota</t>
  </si>
  <si>
    <t>Stearns County, Minnesota</t>
  </si>
  <si>
    <t>Bollinger County, Missouri</t>
  </si>
  <si>
    <t>MO</t>
  </si>
  <si>
    <t>Cape Girardeau County, Missouri</t>
  </si>
  <si>
    <t>Columbia, MO</t>
  </si>
  <si>
    <t>Boone County, Missouri</t>
  </si>
  <si>
    <t>Cooper County, Missouri</t>
  </si>
  <si>
    <t>Howard County, Missour</t>
  </si>
  <si>
    <t>Jefferson City, MO</t>
  </si>
  <si>
    <t>Callaway County, Missouri</t>
  </si>
  <si>
    <t>Cole County, Missouri</t>
  </si>
  <si>
    <t>Moniteau County, Missouri</t>
  </si>
  <si>
    <t>Osage County, Missouri</t>
  </si>
  <si>
    <t>Joplin, MO</t>
  </si>
  <si>
    <t>Jasper County, Missouri</t>
  </si>
  <si>
    <t>Newton County, Missouri</t>
  </si>
  <si>
    <t>Bates County, Missouri</t>
  </si>
  <si>
    <t>Caldwell County, Missouri</t>
  </si>
  <si>
    <t>Cass County, Missouri</t>
  </si>
  <si>
    <t>Clay County, Missouri</t>
  </si>
  <si>
    <t>Clinton County, Missouri</t>
  </si>
  <si>
    <t>Jackson County, Missouri</t>
  </si>
  <si>
    <t>Lafayette County, Missouri</t>
  </si>
  <si>
    <t>Platte County, Missouri</t>
  </si>
  <si>
    <t>Ray County, Missouri</t>
  </si>
  <si>
    <t>Andrew County, Missouri</t>
  </si>
  <si>
    <t>Buchanan County, Missouri</t>
  </si>
  <si>
    <t>De Kalb County, Missouri</t>
  </si>
  <si>
    <t>Franklin County, Missouri</t>
  </si>
  <si>
    <t>Jefferson County, Missouri</t>
  </si>
  <si>
    <t>Lincoln County, Missouri</t>
  </si>
  <si>
    <t>St. Charles County, Missouri</t>
  </si>
  <si>
    <t>St. Louis City County, Missouri</t>
  </si>
  <si>
    <t>St. Louis County, Missouri</t>
  </si>
  <si>
    <t>Warren County, Missouri</t>
  </si>
  <si>
    <t>Springfield, MO</t>
  </si>
  <si>
    <t>Christian County, Missouri</t>
  </si>
  <si>
    <t>Dallas County, Missouri</t>
  </si>
  <si>
    <t>Greene County, Missouri</t>
  </si>
  <si>
    <t>Polk County, Missouri</t>
  </si>
  <si>
    <t>Webster County, Missouri</t>
  </si>
  <si>
    <t>Gulfport-Biloxi-Pascagoula, MS</t>
  </si>
  <si>
    <t>Hancock County, Mississippi</t>
  </si>
  <si>
    <t>MS</t>
  </si>
  <si>
    <t>Harrison County, Mississippi</t>
  </si>
  <si>
    <t>Jackson County, Mississippi</t>
  </si>
  <si>
    <t>Stone County, Mississippi</t>
  </si>
  <si>
    <t>Hattiesburg, MS</t>
  </si>
  <si>
    <t>Covington County, Mississippi</t>
  </si>
  <si>
    <t>Forrest County, Mississippi</t>
  </si>
  <si>
    <t>Lamar County, Mississippi</t>
  </si>
  <si>
    <t>Perry County, Mississippi</t>
  </si>
  <si>
    <t>Jackson, MS</t>
  </si>
  <si>
    <t>Copiah County, Mississippi</t>
  </si>
  <si>
    <t>Hinds County, Mississippi</t>
  </si>
  <si>
    <t>Holmes County, Mississippi</t>
  </si>
  <si>
    <t>Madison County, Mississippi</t>
  </si>
  <si>
    <t>Rankin County, Mississippi</t>
  </si>
  <si>
    <t>Simpson County, Mississippi</t>
  </si>
  <si>
    <t>Yazoo County, Mississippi</t>
  </si>
  <si>
    <t>De Soto County, Mississippi</t>
  </si>
  <si>
    <t>Marshall County, Mississippi</t>
  </si>
  <si>
    <t>Tate County, Mississippi</t>
  </si>
  <si>
    <t>Tunica County, Mississippi</t>
  </si>
  <si>
    <t>Billings, MT</t>
  </si>
  <si>
    <t>Carbon County, Montana</t>
  </si>
  <si>
    <t>MT</t>
  </si>
  <si>
    <t>Stillwater County, Montana</t>
  </si>
  <si>
    <t>Yellowstone County, Montana</t>
  </si>
  <si>
    <t>Great Falls, MT</t>
  </si>
  <si>
    <t>Cascade County, Montana</t>
  </si>
  <si>
    <t>Missoula, MT</t>
  </si>
  <si>
    <t>Missoula County, Montana</t>
  </si>
  <si>
    <t>Asheville, NC</t>
  </si>
  <si>
    <t>Buncombe County, North Carolina</t>
  </si>
  <si>
    <t>Haywood County, North Carolina</t>
  </si>
  <si>
    <t>Henderson County, North Carolina</t>
  </si>
  <si>
    <t>Madison County, North Carolina</t>
  </si>
  <si>
    <t>Burlington, NC</t>
  </si>
  <si>
    <t>Alamance County, North Carolina</t>
  </si>
  <si>
    <t>Charlotte-Concord-Gastonia, NC-SC</t>
  </si>
  <si>
    <t>Anson County, North Carolina</t>
  </si>
  <si>
    <t>Cabarrus County, North Carolina</t>
  </si>
  <si>
    <t>Gaston County, North Carolina</t>
  </si>
  <si>
    <t>Iredell County, North Carolina</t>
  </si>
  <si>
    <t>Lincoln County, North Carolina</t>
  </si>
  <si>
    <t>Mecklenburg County, North Carolina</t>
  </si>
  <si>
    <t>Rowan County, North Carolina</t>
  </si>
  <si>
    <t>Union County, North Carolina</t>
  </si>
  <si>
    <t>Durham-Chapel Hill, NC</t>
  </si>
  <si>
    <t>Chatham County, North Carolina</t>
  </si>
  <si>
    <t>Durham County, North Carolina</t>
  </si>
  <si>
    <t>Granville County, North Carolina</t>
  </si>
  <si>
    <t>Orange County, North Carolina</t>
  </si>
  <si>
    <t>Person County, North Carolina</t>
  </si>
  <si>
    <t>Fayetteville, NC</t>
  </si>
  <si>
    <t>Cumberland County, North Carolina</t>
  </si>
  <si>
    <t>Harnett County, North Carolina</t>
  </si>
  <si>
    <t>Hoke County, North Carolina</t>
  </si>
  <si>
    <t>Goldsboro, NC</t>
  </si>
  <si>
    <t>Wayne County, North Carolina</t>
  </si>
  <si>
    <t>Greensboro-High Point, NC</t>
  </si>
  <si>
    <t>Guilford County, North Carolina</t>
  </si>
  <si>
    <t>Randolph County, North Carolina</t>
  </si>
  <si>
    <t>Rockingham County, North Carolina</t>
  </si>
  <si>
    <t>Greenville, NC</t>
  </si>
  <si>
    <t>Pitt County, North Carolina</t>
  </si>
  <si>
    <t>Hickory-Lenoir-Morganton, NC</t>
  </si>
  <si>
    <t>Alexander County, North Carolina</t>
  </si>
  <si>
    <t>Burke County, North Carolina</t>
  </si>
  <si>
    <t>Caldwell County, North Carolina</t>
  </si>
  <si>
    <t>Catawba County, North Carolina</t>
  </si>
  <si>
    <t>Jacksonville, NC</t>
  </si>
  <si>
    <t>Onslow County, North Carolina</t>
  </si>
  <si>
    <t>Myrtle Beach-Conway-North Myrtle Beach, SC-NC</t>
  </si>
  <si>
    <t>Brunswick County, North Carolina</t>
  </si>
  <si>
    <t>New Bern, NC</t>
  </si>
  <si>
    <t>Craven County, North Carolina</t>
  </si>
  <si>
    <t>Jones County, North Carolina</t>
  </si>
  <si>
    <t>Pamlico County, North Carolina</t>
  </si>
  <si>
    <t>Raleigh, NC</t>
  </si>
  <si>
    <t>Franklin County, North Carolina</t>
  </si>
  <si>
    <t>Johnston County, North Carolina</t>
  </si>
  <si>
    <t>Wake County, North Carolina</t>
  </si>
  <si>
    <t>Rocky Mount, NC</t>
  </si>
  <si>
    <t>Edgecombe County, North Carolina</t>
  </si>
  <si>
    <t>Nash County, North Carolina</t>
  </si>
  <si>
    <t>Virginia Beach-Norfolk-Newport News, VA-NC</t>
  </si>
  <si>
    <t>Camden County, North Carolina</t>
  </si>
  <si>
    <t>Currituck County, North Carolina</t>
  </si>
  <si>
    <t>Gates County, North Carolina</t>
  </si>
  <si>
    <t>Wilmington, NC</t>
  </si>
  <si>
    <t>New Hanover County, North Carolina</t>
  </si>
  <si>
    <t>Pender County, North Carolina</t>
  </si>
  <si>
    <t>Winston-Salem, NC</t>
  </si>
  <si>
    <t>Davidson County, North Carolina</t>
  </si>
  <si>
    <t>Davie County, North Carolina</t>
  </si>
  <si>
    <t>Forsyth County, North Carolina</t>
  </si>
  <si>
    <t>Stokes County, North Carolina</t>
  </si>
  <si>
    <t>Yadkin County, North Carolina</t>
  </si>
  <si>
    <t>Bismarck, ND</t>
  </si>
  <si>
    <t>Burleigh County, North Dakota</t>
  </si>
  <si>
    <t>Morton County, North Dakota</t>
  </si>
  <si>
    <t>Oliver County, North Dakota</t>
  </si>
  <si>
    <t>Cass County, North Dakota</t>
  </si>
  <si>
    <t>Grand Forks County, North Dakota</t>
  </si>
  <si>
    <t>Grand Island, NE</t>
  </si>
  <si>
    <t>Hall County, Nebraska</t>
  </si>
  <si>
    <t>Howard County, Nebraska</t>
  </si>
  <si>
    <t>Merrick County, Nebraska</t>
  </si>
  <si>
    <t>Lincoln, NE</t>
  </si>
  <si>
    <t>Lancaster County, Nebraska</t>
  </si>
  <si>
    <t>Seward County, Nebraska</t>
  </si>
  <si>
    <t>Cass County, Nebraska</t>
  </si>
  <si>
    <t>Douglas County, Nebraska</t>
  </si>
  <si>
    <t>Sarpy County, Nebraska</t>
  </si>
  <si>
    <t>Saunders County, Nebraska</t>
  </si>
  <si>
    <t>Washington County, Nebraska</t>
  </si>
  <si>
    <t>Dakota County, Nebraska</t>
  </si>
  <si>
    <t>Dixon County, Nebraska</t>
  </si>
  <si>
    <t>Manchester-Nashua, NH</t>
  </si>
  <si>
    <t>Hillsborough County, New Hampshire</t>
  </si>
  <si>
    <t>NH</t>
  </si>
  <si>
    <t>Rockingham County-Strafford County, NH</t>
  </si>
  <si>
    <t>Rockingham County, New Hampshire</t>
  </si>
  <si>
    <t>Strafford County, New Hampshire</t>
  </si>
  <si>
    <t>Allentown-Bethlehem-Easton, PA-NJ</t>
  </si>
  <si>
    <t>Warren County, New Jersey</t>
  </si>
  <si>
    <t>NJ</t>
  </si>
  <si>
    <t>Atlantic City-Hammonton, NJ</t>
  </si>
  <si>
    <t>Atlantic County, New Jersey</t>
  </si>
  <si>
    <t>Camden, NJ</t>
  </si>
  <si>
    <t>Burlington County, New Jersey</t>
  </si>
  <si>
    <t>Camden County, New Jersey</t>
  </si>
  <si>
    <t>Gloucester County, New Jersey</t>
  </si>
  <si>
    <t>Newark, NJ-PA</t>
  </si>
  <si>
    <t>Essex County, New Jersey</t>
  </si>
  <si>
    <t>Hunterdon County, New Jersey</t>
  </si>
  <si>
    <t>Morris County, New Jersey</t>
  </si>
  <si>
    <t>Sussex County, New Jersey</t>
  </si>
  <si>
    <t>Union County, New Jersey</t>
  </si>
  <si>
    <t>Middlesex County, New Jersey</t>
  </si>
  <si>
    <t>Monmouth County, New Jersey</t>
  </si>
  <si>
    <t>Ocean County, New Jersey</t>
  </si>
  <si>
    <t>Somerset County, New Jersey</t>
  </si>
  <si>
    <t>New York-Jersey City-White Plains, NY-NJ</t>
  </si>
  <si>
    <t>Bergen County, New Jersey</t>
  </si>
  <si>
    <t>Hudson County, New Jersey</t>
  </si>
  <si>
    <t>Passaic County, New Jersey</t>
  </si>
  <si>
    <t>Ocean City, NJ</t>
  </si>
  <si>
    <t>Cape May County, New Jersey</t>
  </si>
  <si>
    <t>Trenton, NJ</t>
  </si>
  <si>
    <t>Mercer County, New Jersey</t>
  </si>
  <si>
    <t>Vineland-Bridgeton, NJ</t>
  </si>
  <si>
    <t>Cumberland County, New Jersey</t>
  </si>
  <si>
    <t>Salem County, New Jersey</t>
  </si>
  <si>
    <t>Albuquerque, NM</t>
  </si>
  <si>
    <t>Bernalillo County, New Mexico</t>
  </si>
  <si>
    <t>NM</t>
  </si>
  <si>
    <t>Sandoval County, New Mexico</t>
  </si>
  <si>
    <t>Torrance County, New Mexico</t>
  </si>
  <si>
    <t>Valencia County, New Mexico</t>
  </si>
  <si>
    <t>Farmington, NM</t>
  </si>
  <si>
    <t>San Juan County, New Mexico</t>
  </si>
  <si>
    <t>Las Cruces, NM</t>
  </si>
  <si>
    <t>Dona Ana County, New Mexico</t>
  </si>
  <si>
    <t>Santa Fe, NM</t>
  </si>
  <si>
    <t>Santa Fe County, New Mexico</t>
  </si>
  <si>
    <t>Carson City, NV</t>
  </si>
  <si>
    <t>Carson City County, Nevada</t>
  </si>
  <si>
    <t>NV</t>
  </si>
  <si>
    <t>Las Vegas-Henderson-Paradise, NV</t>
  </si>
  <si>
    <t>Clark County, Nevada</t>
  </si>
  <si>
    <t>Reno, NV</t>
  </si>
  <si>
    <t>Storey County, Nevada</t>
  </si>
  <si>
    <t>Washoe County, Nevada</t>
  </si>
  <si>
    <t>Albany-Schenectady-Troy, NY</t>
  </si>
  <si>
    <t>Albany County, New York</t>
  </si>
  <si>
    <t>NY</t>
  </si>
  <si>
    <t>Bronx County, New York</t>
  </si>
  <si>
    <t>Binghamton, NY</t>
  </si>
  <si>
    <t>Broome County, New York</t>
  </si>
  <si>
    <t>Elmira, NY</t>
  </si>
  <si>
    <t>Chemung County, New York</t>
  </si>
  <si>
    <t>Dutchess County-Putnam County, NY</t>
  </si>
  <si>
    <t>Dutchess County, New York</t>
  </si>
  <si>
    <t>Buffalo-Cheektowaga-Niagara Falls, NY</t>
  </si>
  <si>
    <t>Erie County, New York</t>
  </si>
  <si>
    <t>Utica-Rome, NY</t>
  </si>
  <si>
    <t>Herkimer County, New York</t>
  </si>
  <si>
    <t>Watertown-Fort Drum, NY</t>
  </si>
  <si>
    <t>Jefferson County, New York</t>
  </si>
  <si>
    <t>Kings County, New York</t>
  </si>
  <si>
    <t>Rochester, NY</t>
  </si>
  <si>
    <t>Livingston County, New York</t>
  </si>
  <si>
    <t>Syracuse, NY</t>
  </si>
  <si>
    <t>Madison County, New York</t>
  </si>
  <si>
    <t>Monroe County, New York</t>
  </si>
  <si>
    <t>Nassau County-Suffolk County, NY</t>
  </si>
  <si>
    <t>Nassau County, New York</t>
  </si>
  <si>
    <t>New York County, New York</t>
  </si>
  <si>
    <t>Niagara County, New York</t>
  </si>
  <si>
    <t>Oneida County, New York</t>
  </si>
  <si>
    <t>Onondaga County, New York</t>
  </si>
  <si>
    <t>Ontario County, New York</t>
  </si>
  <si>
    <t>Orange County, New York</t>
  </si>
  <si>
    <t>Orleans County, New York</t>
  </si>
  <si>
    <t>Oswego County, New York</t>
  </si>
  <si>
    <t>Putnam County, New York</t>
  </si>
  <si>
    <t>Queens County, New York</t>
  </si>
  <si>
    <t>Rensselaer County, New York</t>
  </si>
  <si>
    <t>Richmond County, New York</t>
  </si>
  <si>
    <t>Rockland County, New York</t>
  </si>
  <si>
    <t>Saratoga County, New York</t>
  </si>
  <si>
    <t>Schenectady County, New York</t>
  </si>
  <si>
    <t>Schoharie County, New York</t>
  </si>
  <si>
    <t>Suffolk County, New York</t>
  </si>
  <si>
    <t>Tioga County, New York</t>
  </si>
  <si>
    <t>Ithaca, NY</t>
  </si>
  <si>
    <t>Tompkins County, New York</t>
  </si>
  <si>
    <t>Kingston, NY</t>
  </si>
  <si>
    <t>Ulster County, New York</t>
  </si>
  <si>
    <t>Glens Falls, NY</t>
  </si>
  <si>
    <t>Warren County, New York</t>
  </si>
  <si>
    <t>Washington County, New York</t>
  </si>
  <si>
    <t>Wayne County, New York</t>
  </si>
  <si>
    <t>Westchester County, New York</t>
  </si>
  <si>
    <t>Yates County, New York</t>
  </si>
  <si>
    <t>Akron, OH</t>
  </si>
  <si>
    <t>Portage County, Ohio</t>
  </si>
  <si>
    <t>OH</t>
  </si>
  <si>
    <t>Summit County, Ohio</t>
  </si>
  <si>
    <t>Canton-Massillon, OH</t>
  </si>
  <si>
    <t>Carroll County, Ohio</t>
  </si>
  <si>
    <t>Stark County, Ohio</t>
  </si>
  <si>
    <t>Brown County, Ohio</t>
  </si>
  <si>
    <t>Butler County, Ohio</t>
  </si>
  <si>
    <t>Clermont County, Ohio</t>
  </si>
  <si>
    <t>Hamilton County, Ohio</t>
  </si>
  <si>
    <t>Warren County, Ohio</t>
  </si>
  <si>
    <t>Cleveland-Elyria, OH</t>
  </si>
  <si>
    <t>Cuyahoga County, Ohio</t>
  </si>
  <si>
    <t>Geauga County, Ohio</t>
  </si>
  <si>
    <t>Lake County, Ohio</t>
  </si>
  <si>
    <t>Lorain County, Ohio</t>
  </si>
  <si>
    <t>Medina County, Ohio</t>
  </si>
  <si>
    <t>Columbus, OH</t>
  </si>
  <si>
    <t>Delaware County, Ohio</t>
  </si>
  <si>
    <t>Fairfield County, Ohio</t>
  </si>
  <si>
    <t>Franklin County, Ohio</t>
  </si>
  <si>
    <t>Hocking County, Ohio</t>
  </si>
  <si>
    <t>Licking County, Ohio</t>
  </si>
  <si>
    <t>Madison County, Ohio</t>
  </si>
  <si>
    <t>Morrow County, Ohio</t>
  </si>
  <si>
    <t>Perry County, Ohio</t>
  </si>
  <si>
    <t>Pickaway County, Ohio</t>
  </si>
  <si>
    <t>Union County, Ohio</t>
  </si>
  <si>
    <t>Dayton, OH</t>
  </si>
  <si>
    <t>Greene County, Ohio</t>
  </si>
  <si>
    <t>Miami County, Ohio</t>
  </si>
  <si>
    <t>Montgomery County, Ohio</t>
  </si>
  <si>
    <t>Lawrence County, Ohio</t>
  </si>
  <si>
    <t>Lima, OH</t>
  </si>
  <si>
    <t>Allen County, Ohio</t>
  </si>
  <si>
    <t>Mansfield, OH</t>
  </si>
  <si>
    <t>Richland County, Ohio</t>
  </si>
  <si>
    <t>Springfield, OH</t>
  </si>
  <si>
    <t>Clark County, Ohio</t>
  </si>
  <si>
    <t>Toledo, OH</t>
  </si>
  <si>
    <t>Fulton County, Ohio</t>
  </si>
  <si>
    <t>Lucas County, Ohio</t>
  </si>
  <si>
    <t>Ottawa County, Ohio</t>
  </si>
  <si>
    <t>Wood County, Ohio</t>
  </si>
  <si>
    <t>Weirton-Steubenville, WV-OH</t>
  </si>
  <si>
    <t>Jefferson County, Ohio</t>
  </si>
  <si>
    <t>Wheeling, WV-OH</t>
  </si>
  <si>
    <t>Belmont County, Ohio</t>
  </si>
  <si>
    <t>Youngstown-Warren-Boardman, OH-PA</t>
  </si>
  <si>
    <t>Mahoning County, Ohio</t>
  </si>
  <si>
    <t>Trumbull County, Ohio</t>
  </si>
  <si>
    <t>Enid, OK</t>
  </si>
  <si>
    <t>Garfield County, Oklahoma</t>
  </si>
  <si>
    <t>OK</t>
  </si>
  <si>
    <t>Sequoyah County, Oklahoma</t>
  </si>
  <si>
    <t>Lawton, OK</t>
  </si>
  <si>
    <t>Comanche County, Oklahoma</t>
  </si>
  <si>
    <t>Cotton County, Oklahoma</t>
  </si>
  <si>
    <t>Oklahoma City, OK</t>
  </si>
  <si>
    <t>Canadian County, Oklahoma</t>
  </si>
  <si>
    <t>Cleveland County, Oklahoma</t>
  </si>
  <si>
    <t>Grady County, Oklahoma</t>
  </si>
  <si>
    <t>Lincoln County, Oklahoma</t>
  </si>
  <si>
    <t>Logan County, Oklahoma</t>
  </si>
  <si>
    <t>Mcclain County, Oklahoma</t>
  </si>
  <si>
    <t>Oklahoma County, Oklahoma</t>
  </si>
  <si>
    <t>Tulsa, OK</t>
  </si>
  <si>
    <t>Creek County, Oklahoma</t>
  </si>
  <si>
    <t>Okmulgee County, Oklahoma</t>
  </si>
  <si>
    <t>Osage County, Oklahoma</t>
  </si>
  <si>
    <t>Pawnee County, Oklahoma</t>
  </si>
  <si>
    <t>Rogers County, Oklahoma</t>
  </si>
  <si>
    <t>Tulsa County, Oklahoma</t>
  </si>
  <si>
    <t>Wagoner County, Oklahoma</t>
  </si>
  <si>
    <t>Albany, OR</t>
  </si>
  <si>
    <t>Linn County, Oregon</t>
  </si>
  <si>
    <t>OR</t>
  </si>
  <si>
    <t>Bend-Redmond, OR</t>
  </si>
  <si>
    <t>Deschutes County, Oregon</t>
  </si>
  <si>
    <t>Corvallis, OR</t>
  </si>
  <si>
    <t>Benton County, Oregon</t>
  </si>
  <si>
    <t>Eugene, OR</t>
  </si>
  <si>
    <t>Lane County, Oregon</t>
  </si>
  <si>
    <t>Grants Pass, OR</t>
  </si>
  <si>
    <t>Josephine County, Oregon</t>
  </si>
  <si>
    <t>Medford, OR</t>
  </si>
  <si>
    <t>Jackson County, Oregon</t>
  </si>
  <si>
    <t>Portland-Vancouver-Hillsboro, OR-WA</t>
  </si>
  <si>
    <t>Clackamas County, Oregon</t>
  </si>
  <si>
    <t>Columbia County, Oregon</t>
  </si>
  <si>
    <t>Multnomah County, Oregon</t>
  </si>
  <si>
    <t>Washington County, Oregon</t>
  </si>
  <si>
    <t>Yamhill County, Oregon</t>
  </si>
  <si>
    <t>Salem, OR</t>
  </si>
  <si>
    <t>Marion County, Oregon</t>
  </si>
  <si>
    <t>Polk County, Oregon</t>
  </si>
  <si>
    <t>Carbon County, Pennsylvania</t>
  </si>
  <si>
    <t>PA</t>
  </si>
  <si>
    <t>Lehigh County, Pennsylvania</t>
  </si>
  <si>
    <t>Northampton County, Pennsylvania</t>
  </si>
  <si>
    <t>Altoona, PA</t>
  </si>
  <si>
    <t>Blair County, Pennsylvania</t>
  </si>
  <si>
    <t>Bloomsburg-Berwick, PA</t>
  </si>
  <si>
    <t>Columbia County, Pennsylvania</t>
  </si>
  <si>
    <t>Montour County, Pennsylvania</t>
  </si>
  <si>
    <t>Chambersburg-Waynesboro, PA</t>
  </si>
  <si>
    <t>Franklin County, Pennsylvania</t>
  </si>
  <si>
    <t>East Stroudsburg, PA</t>
  </si>
  <si>
    <t>Monroe County, Pennsylvania</t>
  </si>
  <si>
    <t>Erie, PA</t>
  </si>
  <si>
    <t>Erie County, Pennsylvania</t>
  </si>
  <si>
    <t>Gettysburg, PA</t>
  </si>
  <si>
    <t>Adams County, Pennsylvania</t>
  </si>
  <si>
    <t>Harrisburg-Carlisle, PA</t>
  </si>
  <si>
    <t>Cumberland County, Pennsylvania</t>
  </si>
  <si>
    <t>Dauphin County, Pennsylvania</t>
  </si>
  <si>
    <t>Perry County, Pennsylvania</t>
  </si>
  <si>
    <t>Johnstown, PA</t>
  </si>
  <si>
    <t>Cambria County, Pennsylvania</t>
  </si>
  <si>
    <t>Lancaster, PA</t>
  </si>
  <si>
    <t>Lancaster County, Pennsylvania</t>
  </si>
  <si>
    <t>Lebanon, PA</t>
  </si>
  <si>
    <t>Lebanon County, Pennsylvania</t>
  </si>
  <si>
    <t>Montgomery County-Bucks County-Chester County, PA</t>
  </si>
  <si>
    <t>Bucks County, Pennsylvania</t>
  </si>
  <si>
    <t>Chester County, Pennsylvania</t>
  </si>
  <si>
    <t>Montgomery County, Pennsylvania</t>
  </si>
  <si>
    <t>Pike County, Pennsylvania</t>
  </si>
  <si>
    <t>Philadelphia, PA</t>
  </si>
  <si>
    <t>Delaware County, Pennsylvania</t>
  </si>
  <si>
    <t>Philadelphia County, Pennsylvania</t>
  </si>
  <si>
    <t>Pittsburgh, PA</t>
  </si>
  <si>
    <t>Allegheny County, Pennsylvania</t>
  </si>
  <si>
    <t>Armstrong County, Pennsylvania</t>
  </si>
  <si>
    <t>Beaver County, Pennsylvania</t>
  </si>
  <si>
    <t>Butler County, Pennsylvania</t>
  </si>
  <si>
    <t>Fayette County, Pennsylvania</t>
  </si>
  <si>
    <t>Washington County, Pennsylvania</t>
  </si>
  <si>
    <t>Westmoreland County, Pennsylvania</t>
  </si>
  <si>
    <t>Reading, PA</t>
  </si>
  <si>
    <t>Berks County, Pennsylvania</t>
  </si>
  <si>
    <t>Scranton--Wilkes-Barre--Hazleton, PA</t>
  </si>
  <si>
    <t>Lackawanna County, Pennsylvania</t>
  </si>
  <si>
    <t>Luzerne County, Pennsylvania</t>
  </si>
  <si>
    <t>Wyoming County, Pennsylvania</t>
  </si>
  <si>
    <t>State College, PA</t>
  </si>
  <si>
    <t>Centre County, Pennsylvania</t>
  </si>
  <si>
    <t>Williamsport, PA</t>
  </si>
  <si>
    <t>Lycoming County, Pennsylvania</t>
  </si>
  <si>
    <t>York-Hanover, PA</t>
  </si>
  <si>
    <t>York County, Pennsylvania</t>
  </si>
  <si>
    <t>Mercer County, Pennsylvania</t>
  </si>
  <si>
    <t>Aguadilla-Isabela, PR</t>
  </si>
  <si>
    <t>Aguada Municipio, Puerto Rico</t>
  </si>
  <si>
    <t>PR</t>
  </si>
  <si>
    <t>Aguadilla Municipio, Puerto Rico</t>
  </si>
  <si>
    <t>Anasco Municipio, Puerto Rico</t>
  </si>
  <si>
    <t>Isabela Municipio, Puerto Rico</t>
  </si>
  <si>
    <t>Lares Municipio, Puerto Rico</t>
  </si>
  <si>
    <t>Moca Municipio, Puerto Rico</t>
  </si>
  <si>
    <t>Rincon Municipio, Puerto Rico</t>
  </si>
  <si>
    <t>San Sebastian Municipio, Puerto Rico</t>
  </si>
  <si>
    <t>Utuado Municipio, Puerto Rico</t>
  </si>
  <si>
    <t>Arecibo, PR</t>
  </si>
  <si>
    <t>Arecibo Municipio, Puerto Rico</t>
  </si>
  <si>
    <t>Camuy Municipio, Puerto Rico</t>
  </si>
  <si>
    <t>Hatillo Municipio, Puerto Rico</t>
  </si>
  <si>
    <t>Quebradillas Municipio, Puerto Rico</t>
  </si>
  <si>
    <t>Guayama, PR</t>
  </si>
  <si>
    <t>Arroyo Municipio, Puerto Rico</t>
  </si>
  <si>
    <t>Guayama Municipio, Puerto Rico</t>
  </si>
  <si>
    <t>Patillas Municipio, Puerto Rico</t>
  </si>
  <si>
    <t>Mayagüez, PR</t>
  </si>
  <si>
    <t>Hormigueros Municipio, Puerto Rico</t>
  </si>
  <si>
    <t>Las Marias Municipio, Puerto Rico</t>
  </si>
  <si>
    <t>Mayaguez Municipio, Puerto Rico</t>
  </si>
  <si>
    <t>Ponce, PR</t>
  </si>
  <si>
    <t>Adjuntas Municipio, Puerto Rico</t>
  </si>
  <si>
    <t>Juana Diaz Municipio, Puerto Rico</t>
  </si>
  <si>
    <t>Ponce Municipio, Puerto Rico</t>
  </si>
  <si>
    <t>Villalba Municipio, Puerto Rico</t>
  </si>
  <si>
    <t>San Germán, PR</t>
  </si>
  <si>
    <t>Cabo Rojo Municipio, Puerto Rico</t>
  </si>
  <si>
    <t>Lajas Municipio, Puerto Rico</t>
  </si>
  <si>
    <t>Sabana Grande Municipio, Puerto Rico</t>
  </si>
  <si>
    <t>San German Municipio, Puerto Rico</t>
  </si>
  <si>
    <t>San Juan-Carolina-Caguas, PR</t>
  </si>
  <si>
    <t>Aguas Buenas Municipio, Puerto Rico</t>
  </si>
  <si>
    <t xml:space="preserve"> Aibonito Municipio, Puerto Rico</t>
  </si>
  <si>
    <t xml:space="preserve"> Barceloneta Municipio, Puerto Rico</t>
  </si>
  <si>
    <t xml:space="preserve"> Barranquitas Municipio, Puerto Rico</t>
  </si>
  <si>
    <t xml:space="preserve"> Bayamón Municipio, Puerto Rico</t>
  </si>
  <si>
    <t xml:space="preserve"> Caguas Municipio, Puerto Rico</t>
  </si>
  <si>
    <t xml:space="preserve"> Canóvanas Municipio, Puerto Rico</t>
  </si>
  <si>
    <t xml:space="preserve"> Carolina Municipio, Puerto Rico</t>
  </si>
  <si>
    <t xml:space="preserve"> Cataño Municipio, Puerto Rico</t>
  </si>
  <si>
    <t xml:space="preserve"> Cayey Municipio, Puerto Rico</t>
  </si>
  <si>
    <t xml:space="preserve"> Ceiba Municipio, Puerto Rico</t>
  </si>
  <si>
    <t xml:space="preserve"> Ciales Municipio, Puerto Rico</t>
  </si>
  <si>
    <t xml:space="preserve"> Cidra Municipio, Puerto Rico</t>
  </si>
  <si>
    <t xml:space="preserve"> Comerío Municipio, Puerto Rico</t>
  </si>
  <si>
    <t xml:space="preserve"> Corozal Municipio, Puerto Rico</t>
  </si>
  <si>
    <t xml:space="preserve"> Dorado Municipio, Puerto Rico</t>
  </si>
  <si>
    <t xml:space="preserve"> Fajardo Municipio, Puerto Rico</t>
  </si>
  <si>
    <t xml:space="preserve"> Florida Municipio, Puerto Rico</t>
  </si>
  <si>
    <t xml:space="preserve"> Guaynabo Municipio, Puerto Rico</t>
  </si>
  <si>
    <t xml:space="preserve"> Gurabo Municipio, Puerto Rico</t>
  </si>
  <si>
    <t xml:space="preserve"> Humacao Municipio, Puerto Rico</t>
  </si>
  <si>
    <t xml:space="preserve"> Juncos Municipio, Puerto Rico</t>
  </si>
  <si>
    <t xml:space="preserve"> Las Piedras Municipio, Puerto Rico</t>
  </si>
  <si>
    <t xml:space="preserve"> Loíza Municipio, Puerto Rico</t>
  </si>
  <si>
    <t xml:space="preserve"> Luquillo Municipio, Puerto Rico</t>
  </si>
  <si>
    <t xml:space="preserve"> Manatí Municipio, Puerto Rico</t>
  </si>
  <si>
    <t xml:space="preserve"> Maunabo Municipio, Puerto Rico</t>
  </si>
  <si>
    <t xml:space="preserve"> Morovis Municipio, Puerto Rico</t>
  </si>
  <si>
    <t xml:space="preserve"> Naguabo Municipio, Puerto Rico</t>
  </si>
  <si>
    <t xml:space="preserve"> Naranjito Municipio, Puerto Rico</t>
  </si>
  <si>
    <t xml:space="preserve"> Orocovis Municipio, Puerto Rico</t>
  </si>
  <si>
    <t xml:space="preserve"> Río Grande Municipio, Puerto Rico</t>
  </si>
  <si>
    <t xml:space="preserve"> San Juan Municipio, Puerto Rico</t>
  </si>
  <si>
    <t xml:space="preserve"> San Lorenzo Municipio, Puerto Rico</t>
  </si>
  <si>
    <t xml:space="preserve"> Toa Alta Municipio, Puerto Rico</t>
  </si>
  <si>
    <t xml:space="preserve"> Toa Baja Municipio, Puerto Rico</t>
  </si>
  <si>
    <t xml:space="preserve"> Trujillo Alto Municipio, Puerto Rico</t>
  </si>
  <si>
    <t xml:space="preserve"> Vega Alta Municipio, Puerto Rico</t>
  </si>
  <si>
    <t xml:space="preserve"> Vega Baja Municipio, Puerto Rico</t>
  </si>
  <si>
    <t xml:space="preserve"> Yabucoa Municipio, Puerto Rico</t>
  </si>
  <si>
    <t>Guánica Municipio, Puerto Rico</t>
  </si>
  <si>
    <t>Guayanilla Municipio, Puerto Rico</t>
  </si>
  <si>
    <t>Peñuelas Municipio, Puerto Rico</t>
  </si>
  <si>
    <t>Yauco Municipio, Puerto Rico</t>
  </si>
  <si>
    <t>Bristol County, Rhode Island</t>
  </si>
  <si>
    <t>RI</t>
  </si>
  <si>
    <t>Kent County, Rhode Island</t>
  </si>
  <si>
    <t>Newport County, Rhode Island</t>
  </si>
  <si>
    <t>Providence County, Rhode Island</t>
  </si>
  <si>
    <t>Washington County, Rhode Island</t>
  </si>
  <si>
    <t>Aiken County, South Carolina</t>
  </si>
  <si>
    <t>SC</t>
  </si>
  <si>
    <t>Charleston-North Charleston, SC</t>
  </si>
  <si>
    <t>Berkeley County, South Carolina</t>
  </si>
  <si>
    <t>Charleston County, South Carolina</t>
  </si>
  <si>
    <t>Dorchester County, South Carolina</t>
  </si>
  <si>
    <t>Chester County, South Carolina</t>
  </si>
  <si>
    <t>Lancaster County, South Carolina</t>
  </si>
  <si>
    <t>York County, South Carolina</t>
  </si>
  <si>
    <t>Columbia, SC</t>
  </si>
  <si>
    <t>Calhoun County, South Carolina</t>
  </si>
  <si>
    <t>Fairfield County, South Carolina</t>
  </si>
  <si>
    <t>Kershaw County, South Carolina</t>
  </si>
  <si>
    <t>Lexington County, South Carolina</t>
  </si>
  <si>
    <t>Richland County, South Carolina</t>
  </si>
  <si>
    <t>Saluda County, South Carolina</t>
  </si>
  <si>
    <t>Florence, SC</t>
  </si>
  <si>
    <t>Darlington County, South Carolina</t>
  </si>
  <si>
    <t>Florence County, South Carolina</t>
  </si>
  <si>
    <t>Greenville-Anderson-Mauldin, SC</t>
  </si>
  <si>
    <t>Anderson County, South Carolina</t>
  </si>
  <si>
    <t>Greenville County, South Carolina</t>
  </si>
  <si>
    <t>Laurens County, South Carolina</t>
  </si>
  <si>
    <t>Pickens County, South Carolina</t>
  </si>
  <si>
    <t>Hilton Head Island-Bluffton-Beaufort, SC</t>
  </si>
  <si>
    <t>Beaufort County, South Carolina</t>
  </si>
  <si>
    <t>Jasper County, South Carolina</t>
  </si>
  <si>
    <t>Horry County, South Carolina</t>
  </si>
  <si>
    <t>Spartanburg, SC</t>
  </si>
  <si>
    <t>Spartanburg County, South Carolina</t>
  </si>
  <si>
    <t>Sumter, SC</t>
  </si>
  <si>
    <t>Clarendon County, South Carolina</t>
  </si>
  <si>
    <t>Sumter County, South Carolina</t>
  </si>
  <si>
    <t>Rapid City, SD</t>
  </si>
  <si>
    <t>Meade County, South Dakota</t>
  </si>
  <si>
    <t>SD</t>
  </si>
  <si>
    <t>Pennington County, South Dakota</t>
  </si>
  <si>
    <t>Union County, South Dakota</t>
  </si>
  <si>
    <t>Sioux Falls, SD</t>
  </si>
  <si>
    <t>Lincoln County, South Dakota</t>
  </si>
  <si>
    <t>Mc Cook County, South Dakota</t>
  </si>
  <si>
    <t>Minnehaha County, South Dakota</t>
  </si>
  <si>
    <t>Turner County, South Dakota</t>
  </si>
  <si>
    <t>Hamilton County, Tennessee</t>
  </si>
  <si>
    <t>TN</t>
  </si>
  <si>
    <t>Marion County, Tennessee</t>
  </si>
  <si>
    <t>Sequatchie County, Tennessee</t>
  </si>
  <si>
    <t>Montgomery County, Tennessee</t>
  </si>
  <si>
    <t>Stewart County, Tennessee</t>
  </si>
  <si>
    <t>Cleveland, TN</t>
  </si>
  <si>
    <t>Bradley County, Tennessee</t>
  </si>
  <si>
    <t>Polk County, Tennessee</t>
  </si>
  <si>
    <t>Jackson, TN</t>
  </si>
  <si>
    <t>Chester County, Tennessee</t>
  </si>
  <si>
    <t>Crockett County, Tennessee</t>
  </si>
  <si>
    <t>Gibson County, Tennessee</t>
  </si>
  <si>
    <t>Madison County, Tennessee</t>
  </si>
  <si>
    <t>Johnson City, TN</t>
  </si>
  <si>
    <t>Carter County, Tennessee</t>
  </si>
  <si>
    <t>Unicoi County, Tennessee</t>
  </si>
  <si>
    <t>Washington County, Tennessee</t>
  </si>
  <si>
    <t>Kingsport-Bristol-Bristol, TN-VA</t>
  </si>
  <si>
    <t>Hawkins County, Tennessee</t>
  </si>
  <si>
    <t>Sullivan County, Tennessee</t>
  </si>
  <si>
    <t>Knoxville, TN</t>
  </si>
  <si>
    <t>Anderson County, Tennessee</t>
  </si>
  <si>
    <t>Blount County, Tennessee</t>
  </si>
  <si>
    <t>Campbell County, Tennessee</t>
  </si>
  <si>
    <t>Knox County, Tennessee</t>
  </si>
  <si>
    <t>Loudon County, Tennessee</t>
  </si>
  <si>
    <t>Morgan County, Tennessee</t>
  </si>
  <si>
    <t>Roane County, Tennessee</t>
  </si>
  <si>
    <t>Union County, Tennessee</t>
  </si>
  <si>
    <t>Fayette County, Tennessee</t>
  </si>
  <si>
    <t>Shelby County, Tennessee</t>
  </si>
  <si>
    <t>Tipton County, Tennessee</t>
  </si>
  <si>
    <t>Morristown, TN</t>
  </si>
  <si>
    <t>Hamblen County, Tennessee</t>
  </si>
  <si>
    <t>Grainger County, Tennessee</t>
  </si>
  <si>
    <t>Jefferson County, Tennessee</t>
  </si>
  <si>
    <t>Nashville-Davidson--Murfreesboro--Franklin, TN</t>
  </si>
  <si>
    <t>Cannon County, Tennessee</t>
  </si>
  <si>
    <t>Cheatham County, Tennessee</t>
  </si>
  <si>
    <t>Davidson County, Tennessee</t>
  </si>
  <si>
    <t>Dickson County, Tennessee</t>
  </si>
  <si>
    <t>Macon County, Tennessee</t>
  </si>
  <si>
    <t>Maury County, Tennessee</t>
  </si>
  <si>
    <t>Robertson County, Tennessee</t>
  </si>
  <si>
    <t>Rutherford County, Tennessee</t>
  </si>
  <si>
    <t>Smith County, Tennessee</t>
  </si>
  <si>
    <t>Sumner County, Tennessee</t>
  </si>
  <si>
    <t>Trousdale County, Tennessee</t>
  </si>
  <si>
    <t>Williamson County, Tennessee</t>
  </si>
  <si>
    <t>Wilson County, Tennessee</t>
  </si>
  <si>
    <t>Abilene, TX</t>
  </si>
  <si>
    <t>Callahan County, Texas</t>
  </si>
  <si>
    <t>TX</t>
  </si>
  <si>
    <t>Jones County, Texas</t>
  </si>
  <si>
    <t>Taylor County, Texas</t>
  </si>
  <si>
    <t>Amarillo, TX</t>
  </si>
  <si>
    <t>Armstrong County, Texas</t>
  </si>
  <si>
    <t>Carson County, Texas</t>
  </si>
  <si>
    <t>Oldham County, Texas</t>
  </si>
  <si>
    <t>Potter County, Texas</t>
  </si>
  <si>
    <t>Randall County, Texas</t>
  </si>
  <si>
    <t>Austin-Round Rock, TX</t>
  </si>
  <si>
    <t>Bastrop County, Texas</t>
  </si>
  <si>
    <t>Caldwell County, Texas</t>
  </si>
  <si>
    <t>Hays County, Texas</t>
  </si>
  <si>
    <t>Travis County, Texas</t>
  </si>
  <si>
    <t>Williamson County, Texas</t>
  </si>
  <si>
    <t>Beaumont-Port Arthur, TX</t>
  </si>
  <si>
    <t>Hardin County, Texas</t>
  </si>
  <si>
    <t>Jefferson County, Texas</t>
  </si>
  <si>
    <t>Brownsville-Harlingen, TX</t>
  </si>
  <si>
    <t>Cameron County, Texas</t>
  </si>
  <si>
    <t>College Station-Bryan, TX</t>
  </si>
  <si>
    <t>Brazos County, Texas</t>
  </si>
  <si>
    <t>Burleson County, Texas</t>
  </si>
  <si>
    <t>Robertson County, Texas</t>
  </si>
  <si>
    <t>Corpus Christi, TX</t>
  </si>
  <si>
    <t>Nueces County, Texas</t>
  </si>
  <si>
    <t>San Patricio County, Texas</t>
  </si>
  <si>
    <t>Dallas-Plano-Irving, TX</t>
  </si>
  <si>
    <t>Collin County, Texas</t>
  </si>
  <si>
    <t>Dallas County, Texas</t>
  </si>
  <si>
    <t>Denton County, Texas</t>
  </si>
  <si>
    <t>Ellis County, Texas</t>
  </si>
  <si>
    <t>Hunt County, Texas</t>
  </si>
  <si>
    <t>Kaufman County, Texas</t>
  </si>
  <si>
    <t>Rockwall County, Texas</t>
  </si>
  <si>
    <t>El Paso, TX</t>
  </si>
  <si>
    <t>El Paso County, Texas</t>
  </si>
  <si>
    <t>Hudspeth County, Texas</t>
  </si>
  <si>
    <t>Fort Worth-Arlington, TX</t>
  </si>
  <si>
    <t>Johnson County, Texas</t>
  </si>
  <si>
    <t>Parker County, Texas</t>
  </si>
  <si>
    <t>Tarrant County, Texas</t>
  </si>
  <si>
    <t>Wise County, Texas</t>
  </si>
  <si>
    <t>Houston-The Woodlands-Sugar Land, TX</t>
  </si>
  <si>
    <t>Austin County, Texas</t>
  </si>
  <si>
    <t>Brazoria County, Texas</t>
  </si>
  <si>
    <t>Chambers County, Texas</t>
  </si>
  <si>
    <t>Fort Bend County, Texas</t>
  </si>
  <si>
    <t>Galveston County, Texas</t>
  </si>
  <si>
    <t>Harris County, Texas</t>
  </si>
  <si>
    <t>Liberty County, Texas</t>
  </si>
  <si>
    <t>Montgomery County, Texas</t>
  </si>
  <si>
    <t>Waller County, Texas</t>
  </si>
  <si>
    <t>Killeen-Temple, TX</t>
  </si>
  <si>
    <t>Bell County, Texas</t>
  </si>
  <si>
    <t>Coryell County, Texas</t>
  </si>
  <si>
    <t>Lampasas County, Texas</t>
  </si>
  <si>
    <t>Laredo, TX</t>
  </si>
  <si>
    <t>Webb County, Texas</t>
  </si>
  <si>
    <t>Longview, TX</t>
  </si>
  <si>
    <t>Gregg County, Texas</t>
  </si>
  <si>
    <t>Harrison County, Texas</t>
  </si>
  <si>
    <t>Rusk County, Texas</t>
  </si>
  <si>
    <t>Upshur County, Texas</t>
  </si>
  <si>
    <t>Lubbock, TX</t>
  </si>
  <si>
    <t>Crosby County, Texas</t>
  </si>
  <si>
    <t>Lubbock County, Texas</t>
  </si>
  <si>
    <t>Lynn County, Texas</t>
  </si>
  <si>
    <t>McAllen-Edinburg-Mission, TX</t>
  </si>
  <si>
    <t>Hidalgo County, Texas</t>
  </si>
  <si>
    <t>Midland, TX</t>
  </si>
  <si>
    <t>Martin County, Texas</t>
  </si>
  <si>
    <t>Midland County, Texas</t>
  </si>
  <si>
    <t>Odessa, TX</t>
  </si>
  <si>
    <t>Ector County, Texas</t>
  </si>
  <si>
    <t>San Angelo, TX</t>
  </si>
  <si>
    <t>Irion County, Texas</t>
  </si>
  <si>
    <t>Sterling County, Texas</t>
  </si>
  <si>
    <t>Tom Green County, Texas</t>
  </si>
  <si>
    <t>San Antonio-New Braunfels, TX</t>
  </si>
  <si>
    <t>Atascosa County, Texas</t>
  </si>
  <si>
    <t>Bandera County, Texas</t>
  </si>
  <si>
    <t>Bexar County, Texas</t>
  </si>
  <si>
    <t>Comal County, Texas</t>
  </si>
  <si>
    <t>Guadalupe County, Texas</t>
  </si>
  <si>
    <t>Kendall County, Texas</t>
  </si>
  <si>
    <t>Medina County, Texas</t>
  </si>
  <si>
    <t>Wilson County, Texas</t>
  </si>
  <si>
    <t>Sherman-Denison, TX</t>
  </si>
  <si>
    <t>Grayson County, Texas</t>
  </si>
  <si>
    <t>Bowie County, Texas</t>
  </si>
  <si>
    <t>Tyler, TX</t>
  </si>
  <si>
    <t>Smith County, Texas</t>
  </si>
  <si>
    <t>Victoria, TX</t>
  </si>
  <si>
    <t>Goliad County, Texas</t>
  </si>
  <si>
    <t>Waco, TX</t>
  </si>
  <si>
    <t>Falls County, Texas</t>
  </si>
  <si>
    <t>Mc Lennan County, Texas</t>
  </si>
  <si>
    <t>Wichita Falls, TX</t>
  </si>
  <si>
    <t>Archer County, Texas</t>
  </si>
  <si>
    <t>Clay County, Texas</t>
  </si>
  <si>
    <t>Wichita County, Texas</t>
  </si>
  <si>
    <t>Cache County, Utah</t>
  </si>
  <si>
    <t>UT</t>
  </si>
  <si>
    <t>Ogden-Clearfield, UT</t>
  </si>
  <si>
    <t>Box Elder County, Utah</t>
  </si>
  <si>
    <t>Davis County, Utah</t>
  </si>
  <si>
    <t>Morgan County, Utah</t>
  </si>
  <si>
    <t>Weber County, Utah</t>
  </si>
  <si>
    <t>Provo-Orem, UT</t>
  </si>
  <si>
    <t>Juab County, Utah</t>
  </si>
  <si>
    <t>Utah County, Utah</t>
  </si>
  <si>
    <t>St. George, UT</t>
  </si>
  <si>
    <t>Washington County, Utah</t>
  </si>
  <si>
    <t>Salt Lake City, UT</t>
  </si>
  <si>
    <t>Salt Lake County, Utah</t>
  </si>
  <si>
    <t>Tooele County, Utah</t>
  </si>
  <si>
    <t>Blacksburg-Christiansburg-Radford, VA</t>
  </si>
  <si>
    <t>Giles County, Virginia</t>
  </si>
  <si>
    <t>VA</t>
  </si>
  <si>
    <t>Montgomery County, Virginia</t>
  </si>
  <si>
    <t>Pulaski County, Virginia</t>
  </si>
  <si>
    <t>Radford City County, Virginia</t>
  </si>
  <si>
    <t>Charlottesville, VA</t>
  </si>
  <si>
    <t>Albemarle County, Virginia</t>
  </si>
  <si>
    <t>Charlottesville City County, Virginia</t>
  </si>
  <si>
    <t>Fluvanna County, Virginia</t>
  </si>
  <si>
    <t>Greene County, Virginia</t>
  </si>
  <si>
    <t>Nelson County, Virginia</t>
  </si>
  <si>
    <t>Harrisonburg, VA</t>
  </si>
  <si>
    <t>Harrisonburg City County, Virginia</t>
  </si>
  <si>
    <t>Rockingham County, Virginia</t>
  </si>
  <si>
    <t>Bristol City, Virginia</t>
  </si>
  <si>
    <t>Scott County, Virginia</t>
  </si>
  <si>
    <t>Washington County, Virginia</t>
  </si>
  <si>
    <t>Lynchburg, VA</t>
  </si>
  <si>
    <t>Amherst County, Virginia</t>
  </si>
  <si>
    <t>Appomattox County, Virginia</t>
  </si>
  <si>
    <t>Bedford County, Virginia</t>
  </si>
  <si>
    <t>Campbell County, Virginia</t>
  </si>
  <si>
    <t>Lynchburg City County, Virginia</t>
  </si>
  <si>
    <t>Richmond, VA</t>
  </si>
  <si>
    <t>Amelia County, Virginia</t>
  </si>
  <si>
    <t>Charles City County, Virginia</t>
  </si>
  <si>
    <t>Chesterfield County, Virginia</t>
  </si>
  <si>
    <t>Colonial Heights City County, Virginia</t>
  </si>
  <si>
    <t>Dinwiddie County, Virginia</t>
  </si>
  <si>
    <t>Goochland County, Virginia</t>
  </si>
  <si>
    <t>Hanover County, Virginia</t>
  </si>
  <si>
    <t>Henrico County, Virginia</t>
  </si>
  <si>
    <t>King and Queen County, Virginia</t>
  </si>
  <si>
    <t>Hopewell City County, Virginia</t>
  </si>
  <si>
    <t>King William County, Virginia</t>
  </si>
  <si>
    <t>New Kent County, Virginia</t>
  </si>
  <si>
    <t>Petersburg City County, Virginia</t>
  </si>
  <si>
    <t>Powhatan County, Virginia</t>
  </si>
  <si>
    <t>Prince George County, Virginia</t>
  </si>
  <si>
    <t>Richmond City County, Virginia</t>
  </si>
  <si>
    <t>Sussex County, Virginia</t>
  </si>
  <si>
    <t>Roanoke, VA</t>
  </si>
  <si>
    <t>Botetourt County, Virginia</t>
  </si>
  <si>
    <t>Craig County, Virginia</t>
  </si>
  <si>
    <t>Franklin County, Virginia</t>
  </si>
  <si>
    <t>Roanoke City County, Virginia</t>
  </si>
  <si>
    <t>Roanoke County, Virginia</t>
  </si>
  <si>
    <t>Salem City County, Virginia</t>
  </si>
  <si>
    <t>Staunton-Waynesboro, VA</t>
  </si>
  <si>
    <t>Augusta County, Virginia</t>
  </si>
  <si>
    <t>Staunton City, Virginia</t>
  </si>
  <si>
    <t>Waynesboro City, Virginia</t>
  </si>
  <si>
    <t>Chesapeake City, Virginia</t>
  </si>
  <si>
    <t>Franklin City, Virginia</t>
  </si>
  <si>
    <t>Gloucester County, Virginia</t>
  </si>
  <si>
    <t>Hampton City, Virginia</t>
  </si>
  <si>
    <t>Isle Of Wight County, Virginia</t>
  </si>
  <si>
    <t>James City County, Virginia</t>
  </si>
  <si>
    <t>Mathews County, Virginia</t>
  </si>
  <si>
    <t>Southampton County, Virginia</t>
  </si>
  <si>
    <t>Newport News City, Virginia</t>
  </si>
  <si>
    <t>Norfolk City, Virginia</t>
  </si>
  <si>
    <t>Poquoson County, Virginia</t>
  </si>
  <si>
    <t>Portsmouth City, Virginia</t>
  </si>
  <si>
    <t>Suffolk City County, Virginia</t>
  </si>
  <si>
    <t>Virginia Beach City, Virginia</t>
  </si>
  <si>
    <t>Williamsburg City, Virginia</t>
  </si>
  <si>
    <t>York County, Virginia</t>
  </si>
  <si>
    <t>Alexandria City County, Virginia</t>
  </si>
  <si>
    <t>Arlington County, Virginia</t>
  </si>
  <si>
    <t>Clarke County, Virginia</t>
  </si>
  <si>
    <t>Culpeper County, Virginia</t>
  </si>
  <si>
    <t>Fairfax City, Virginia</t>
  </si>
  <si>
    <t>Fairfax County, Virginia</t>
  </si>
  <si>
    <t>Falls Church City, Virginia</t>
  </si>
  <si>
    <t>Fauquier County, Virginia</t>
  </si>
  <si>
    <t>Fredericksburg City, Virginia</t>
  </si>
  <si>
    <t>Loudoun County, Virginia</t>
  </si>
  <si>
    <t>Madison County, Virginia</t>
  </si>
  <si>
    <t>Manassas City, Virginia</t>
  </si>
  <si>
    <t>Manassas Park City, Virginia</t>
  </si>
  <si>
    <t>Prince William County, Virginia</t>
  </si>
  <si>
    <t>Rappahannock County, Virginia</t>
  </si>
  <si>
    <t>Spotsylvania County, Virginia</t>
  </si>
  <si>
    <t>Stafford County, Virginia</t>
  </si>
  <si>
    <t>Warren County, Virginia</t>
  </si>
  <si>
    <t>Winchester, VA-WV</t>
  </si>
  <si>
    <t>Frederick County, Virginia</t>
  </si>
  <si>
    <t>Winchester City County, Virginia</t>
  </si>
  <si>
    <t>Burlington-South Burlington, VT</t>
  </si>
  <si>
    <t>Chittenden County, Vermont</t>
  </si>
  <si>
    <t>VT</t>
  </si>
  <si>
    <t>Franklin County, Vermont</t>
  </si>
  <si>
    <t>Grand Isle County, Vermont</t>
  </si>
  <si>
    <t>Bellingham, WA</t>
  </si>
  <si>
    <t>Whatcom County, Washington</t>
  </si>
  <si>
    <t>WA</t>
  </si>
  <si>
    <t>Bremerton-Silverdale, WA</t>
  </si>
  <si>
    <t>Kitsap County, Washington</t>
  </si>
  <si>
    <t>Kennewick-Richland, WA</t>
  </si>
  <si>
    <t>Benton County, Washington</t>
  </si>
  <si>
    <t>Franklin County, Washington</t>
  </si>
  <si>
    <t>Asotin County, Washington</t>
  </si>
  <si>
    <t>Longview, WA</t>
  </si>
  <si>
    <t>Cowlitz County, Washington</t>
  </si>
  <si>
    <t>Mount Vernon-Anacortes, WA</t>
  </si>
  <si>
    <t>Skagit County, Washington</t>
  </si>
  <si>
    <t>Olympia-Tumwater, WA</t>
  </si>
  <si>
    <t>Thurston County, Washington</t>
  </si>
  <si>
    <t>Clark County, Washington</t>
  </si>
  <si>
    <t>Skamania County, Washington</t>
  </si>
  <si>
    <t>Seattle-Bellevue-Everett, WA</t>
  </si>
  <si>
    <t>King County, Washington</t>
  </si>
  <si>
    <t>Snohomish County, Washington</t>
  </si>
  <si>
    <t>Spokane-Spokane Valley, WA</t>
  </si>
  <si>
    <t>Spokane County, Washington</t>
  </si>
  <si>
    <t>Stevens County, Washington</t>
  </si>
  <si>
    <t>Tacoma-Lakewood, WA</t>
  </si>
  <si>
    <t>Pierce County, Washington</t>
  </si>
  <si>
    <t>Walla Walla, WA</t>
  </si>
  <si>
    <t>Walla Walla County, Washington</t>
  </si>
  <si>
    <t>Wenatchee, WA</t>
  </si>
  <si>
    <t>Chelan County, Washington</t>
  </si>
  <si>
    <t>Douglas County, Washington</t>
  </si>
  <si>
    <t>Yakima, WA</t>
  </si>
  <si>
    <t>Yakima County, Washington</t>
  </si>
  <si>
    <t>Appleton, WI</t>
  </si>
  <si>
    <t>Calumet County, Wisconsin</t>
  </si>
  <si>
    <t>WI</t>
  </si>
  <si>
    <t>Outagamie County, Wisconsin</t>
  </si>
  <si>
    <t>Douglas County, Wisconsin</t>
  </si>
  <si>
    <t>Eau Claire, WI</t>
  </si>
  <si>
    <t>Chippewa County, Wisconsin</t>
  </si>
  <si>
    <t>Eau Claire County, Wisconsin</t>
  </si>
  <si>
    <t>Fond du Lac, WI</t>
  </si>
  <si>
    <t>Fond Du Lac County, Wisconsin</t>
  </si>
  <si>
    <t>Green Bay, WI</t>
  </si>
  <si>
    <t>Brown County, Wisconsin</t>
  </si>
  <si>
    <t>Kewaunee County, Wisconsin</t>
  </si>
  <si>
    <t>Oconto County, Wisconsin</t>
  </si>
  <si>
    <t>Janesville-Beloit, WI</t>
  </si>
  <si>
    <t>Rock County, Wisconsin</t>
  </si>
  <si>
    <t>La Crosse County, Wisconsin</t>
  </si>
  <si>
    <t>Kenosha County, Wisconsin</t>
  </si>
  <si>
    <t>Madison, WI</t>
  </si>
  <si>
    <t>Columbia County, Wisconsin</t>
  </si>
  <si>
    <t>Dane County, Wisconsin</t>
  </si>
  <si>
    <t>Green County, Wisconsin</t>
  </si>
  <si>
    <t>Iowa County, Wisconsin</t>
  </si>
  <si>
    <t>Milwaukee-Waukesha-West Allis, WI</t>
  </si>
  <si>
    <t>Milwaukee County, Wisconsin</t>
  </si>
  <si>
    <t>Ozaukee County, Wisconsin</t>
  </si>
  <si>
    <t>Washington County, Wisconsin</t>
  </si>
  <si>
    <t>Waukesha County, Wisconsin</t>
  </si>
  <si>
    <t>Pierce County, Wisconsin</t>
  </si>
  <si>
    <t>St. Croix County, Wisconsin</t>
  </si>
  <si>
    <t>Oshkosh-Neenah, WI</t>
  </si>
  <si>
    <t>Winnebago County, Wisconsin</t>
  </si>
  <si>
    <t>Racine, WI</t>
  </si>
  <si>
    <t>Racine County, Wisconsin</t>
  </si>
  <si>
    <t>Sheboygan, WI</t>
  </si>
  <si>
    <t>Sheboygan County, Wisconsin</t>
  </si>
  <si>
    <t>Wausau, WI</t>
  </si>
  <si>
    <t>Lincoln County, Wisconsin</t>
  </si>
  <si>
    <t>Marathon County, Wisconsin</t>
  </si>
  <si>
    <t>Beckley, WV</t>
  </si>
  <si>
    <t>Fayette County, West Virginia</t>
  </si>
  <si>
    <t>WV</t>
  </si>
  <si>
    <t>Raleigh County, West Virginia</t>
  </si>
  <si>
    <t>Charleston, WV</t>
  </si>
  <si>
    <t>Boone County, West Virginia</t>
  </si>
  <si>
    <t>Clay County, West Virginia</t>
  </si>
  <si>
    <t>Jackson County, West Virginia</t>
  </si>
  <si>
    <t>Kanawha County, West Virginia</t>
  </si>
  <si>
    <t>Lincoln County, West Virginia</t>
  </si>
  <si>
    <t>Mineral County, West Virginia</t>
  </si>
  <si>
    <t>Washington County, West Virginia</t>
  </si>
  <si>
    <t>Berkeley County, West Virginia</t>
  </si>
  <si>
    <t>Cabell County, West Virginia</t>
  </si>
  <si>
    <t>Putnam County, West Virginia</t>
  </si>
  <si>
    <t>Wayne County, West Virginia</t>
  </si>
  <si>
    <t>Morgantown, WV</t>
  </si>
  <si>
    <t>Monongalia County, West Virginia</t>
  </si>
  <si>
    <t>Preston County, West Virginia</t>
  </si>
  <si>
    <t>Parkersburg-Vienna, WV</t>
  </si>
  <si>
    <t>Wirt County, West Virginia</t>
  </si>
  <si>
    <t>Wood County, West Virginia</t>
  </si>
  <si>
    <t>Jefferson County, West Virginia</t>
  </si>
  <si>
    <t>Brooke County, West Virginia</t>
  </si>
  <si>
    <t>Hancock County, West Virginia</t>
  </si>
  <si>
    <t>Marshall County, West Virginia</t>
  </si>
  <si>
    <t>Ohio County, West Virginia</t>
  </si>
  <si>
    <t>Hampshire County, West Virginia</t>
  </si>
  <si>
    <t>Casper, WY</t>
  </si>
  <si>
    <t>Natrona County, Wyoming</t>
  </si>
  <si>
    <t>WY</t>
  </si>
  <si>
    <t>Cheyenne, WY</t>
  </si>
  <si>
    <t>Laramie County, Wyoming</t>
  </si>
  <si>
    <r>
      <rPr>
        <vertAlign val="superscript"/>
        <sz val="10"/>
        <rFont val="Arial"/>
        <family val="2"/>
      </rPr>
      <t>1</t>
    </r>
    <r>
      <rPr>
        <sz val="11"/>
        <color theme="1"/>
        <rFont val="Calibri"/>
        <family val="2"/>
        <scheme val="minor"/>
      </rPr>
      <t xml:space="preserve"> At this time, there are no hospitals located in this urban area on which to base a wage index. </t>
    </r>
  </si>
  <si>
    <t>Source:  https://www.cms.gov/Medicare/Medicare-Fee-for-Service-Payment/SNFPPS/WageIndex</t>
  </si>
  <si>
    <t>State Code</t>
  </si>
  <si>
    <t>Nonurban Area</t>
  </si>
  <si>
    <t xml:space="preserve">Alabama </t>
  </si>
  <si>
    <t xml:space="preserve">Alaska </t>
  </si>
  <si>
    <t xml:space="preserve">Arizona </t>
  </si>
  <si>
    <t xml:space="preserve">Arkansas </t>
  </si>
  <si>
    <t xml:space="preserve">California </t>
  </si>
  <si>
    <t xml:space="preserve">Colorado </t>
  </si>
  <si>
    <t xml:space="preserve">Connecticut </t>
  </si>
  <si>
    <r>
      <t>Delaware</t>
    </r>
    <r>
      <rPr>
        <vertAlign val="superscript"/>
        <sz val="10"/>
        <color rgb="FF000000"/>
        <rFont val="Arial"/>
        <family val="2"/>
      </rPr>
      <t>1</t>
    </r>
  </si>
  <si>
    <t>-----</t>
  </si>
  <si>
    <t xml:space="preserve">Florida </t>
  </si>
  <si>
    <t xml:space="preserve">Georgia </t>
  </si>
  <si>
    <t xml:space="preserve">Hawaii </t>
  </si>
  <si>
    <t xml:space="preserve">Idaho </t>
  </si>
  <si>
    <t xml:space="preserve">Illinois </t>
  </si>
  <si>
    <t xml:space="preserve">Indiana </t>
  </si>
  <si>
    <t xml:space="preserve">Iowa </t>
  </si>
  <si>
    <t xml:space="preserve">Kansas </t>
  </si>
  <si>
    <t xml:space="preserve">Kentucky </t>
  </si>
  <si>
    <t xml:space="preserve">Louisiana </t>
  </si>
  <si>
    <t xml:space="preserve">Maine </t>
  </si>
  <si>
    <t xml:space="preserve">Maryland </t>
  </si>
  <si>
    <t>Massachusetts</t>
  </si>
  <si>
    <t xml:space="preserve">Michigan </t>
  </si>
  <si>
    <t xml:space="preserve">Minnesota </t>
  </si>
  <si>
    <t xml:space="preserve">Mississippi </t>
  </si>
  <si>
    <t xml:space="preserve">Missouri </t>
  </si>
  <si>
    <t xml:space="preserve">Montana </t>
  </si>
  <si>
    <t xml:space="preserve">Nebraska </t>
  </si>
  <si>
    <t xml:space="preserve">Nevada </t>
  </si>
  <si>
    <t xml:space="preserve">New Hampshire </t>
  </si>
  <si>
    <r>
      <t>New Jersey</t>
    </r>
    <r>
      <rPr>
        <vertAlign val="superscript"/>
        <sz val="12"/>
        <rFont val="Calibri"/>
        <family val="2"/>
        <scheme val="minor"/>
      </rPr>
      <t>1</t>
    </r>
  </si>
  <si>
    <t xml:space="preserve">New Mexico </t>
  </si>
  <si>
    <t xml:space="preserve">New York </t>
  </si>
  <si>
    <t xml:space="preserve">North Carolina </t>
  </si>
  <si>
    <t xml:space="preserve">North Dakota </t>
  </si>
  <si>
    <t xml:space="preserve">Ohio </t>
  </si>
  <si>
    <t xml:space="preserve">Oklahoma </t>
  </si>
  <si>
    <t xml:space="preserve">Oregon </t>
  </si>
  <si>
    <t xml:space="preserve">Pennsylvania </t>
  </si>
  <si>
    <r>
      <t>Puerto Rico</t>
    </r>
    <r>
      <rPr>
        <vertAlign val="superscript"/>
        <sz val="12"/>
        <rFont val="Calibri"/>
        <family val="2"/>
        <scheme val="minor"/>
      </rPr>
      <t>1</t>
    </r>
  </si>
  <si>
    <r>
      <t>Rhode Island</t>
    </r>
    <r>
      <rPr>
        <vertAlign val="superscript"/>
        <sz val="12"/>
        <rFont val="Calibri"/>
        <family val="2"/>
        <scheme val="minor"/>
      </rPr>
      <t>1</t>
    </r>
  </si>
  <si>
    <t xml:space="preserve">South Carolina </t>
  </si>
  <si>
    <t xml:space="preserve">South Dakota </t>
  </si>
  <si>
    <t xml:space="preserve">Tennessee </t>
  </si>
  <si>
    <t xml:space="preserve">Texas </t>
  </si>
  <si>
    <t xml:space="preserve">Utah </t>
  </si>
  <si>
    <t xml:space="preserve">Vermont </t>
  </si>
  <si>
    <t xml:space="preserve">Virgin Islands </t>
  </si>
  <si>
    <t xml:space="preserve">Virginia </t>
  </si>
  <si>
    <t xml:space="preserve">Washington </t>
  </si>
  <si>
    <t xml:space="preserve">West Virginia </t>
  </si>
  <si>
    <t xml:space="preserve">Wisconsin </t>
  </si>
  <si>
    <t xml:space="preserve">Wyoming </t>
  </si>
  <si>
    <t xml:space="preserve">Guam </t>
  </si>
  <si>
    <r>
      <t>1</t>
    </r>
    <r>
      <rPr>
        <sz val="10"/>
        <rFont val="Calibri"/>
        <family val="2"/>
        <scheme val="minor"/>
      </rPr>
      <t xml:space="preserve"> All counties within the State are classified as urban, with the exception of Puerto Rico.  Puerto Rico has areas designated as rural; however, no short-term, acute care hospitals are located in the area(s) for FY 2022.  The Puerto Rico wage index is the same as FY 2021.</t>
    </r>
  </si>
  <si>
    <t>VA and VPD Adjusted Rate - Rural Wage Index State</t>
  </si>
  <si>
    <t>Non-Labor Portion</t>
  </si>
  <si>
    <t>Wage Index Adjusted VA Rate</t>
  </si>
  <si>
    <t>FY 2022 Labor Portion (70.4%)</t>
  </si>
  <si>
    <t>Wage Index Adjusted VA Base Rate</t>
  </si>
  <si>
    <t>PT/OT   GG-based Function Score</t>
  </si>
  <si>
    <t>6-9</t>
  </si>
  <si>
    <t>10-23</t>
  </si>
  <si>
    <t>24</t>
  </si>
  <si>
    <t>None/Neither</t>
  </si>
  <si>
    <t>Presence of Comorbidities /Swallowing</t>
  </si>
  <si>
    <t>None/Either</t>
  </si>
  <si>
    <t>None/Both</t>
  </si>
  <si>
    <t>Any one/Neither</t>
  </si>
  <si>
    <t>Any one/Either</t>
  </si>
  <si>
    <t>Any one/Both</t>
  </si>
  <si>
    <t>Any two/Neither</t>
  </si>
  <si>
    <t>Any two/Either</t>
  </si>
  <si>
    <t>Any two/Both</t>
  </si>
  <si>
    <t>All three/Neither</t>
  </si>
  <si>
    <t>All three/Either</t>
  </si>
  <si>
    <t>All three/Both</t>
  </si>
  <si>
    <t>Day
1-3</t>
  </si>
  <si>
    <t>Day
4-20</t>
  </si>
  <si>
    <t>Day
21-27</t>
  </si>
  <si>
    <t>Day
28-34</t>
  </si>
  <si>
    <t>Day
35-41</t>
  </si>
  <si>
    <t>Day
42-48</t>
  </si>
  <si>
    <t>Day
49-55</t>
  </si>
  <si>
    <t>Day
56-62</t>
  </si>
  <si>
    <t>Day
63-69</t>
  </si>
  <si>
    <t>Day
70-76</t>
  </si>
  <si>
    <t>Day
77-83</t>
  </si>
  <si>
    <t>Day
84-90</t>
  </si>
  <si>
    <t>Day
91-97</t>
  </si>
  <si>
    <t>Day
98-100</t>
  </si>
  <si>
    <t>Day
100+</t>
  </si>
  <si>
    <t>Highest Rate CMG if CMG &gt;5% of Stays</t>
  </si>
  <si>
    <t>Lowest Rate CMG if CMG &gt;5% of Stays</t>
  </si>
  <si>
    <t>Rate of Most Common CMG Used</t>
  </si>
  <si>
    <t>Medicare FY 2022 Rate Rural **</t>
  </si>
  <si>
    <t>VA % of Medicare Rural Base</t>
  </si>
  <si>
    <t>% of Stays PDPM FY 2021</t>
  </si>
  <si>
    <t>Medicare FY 2022 Rate Urban</t>
  </si>
  <si>
    <t>VA and VPD Adjusted Rate - Urban Wage Index in CBSA</t>
  </si>
  <si>
    <t>State Urban MSA Wage Index Value</t>
  </si>
  <si>
    <t>VA VPD Change for Urban CBSA</t>
  </si>
  <si>
    <t>VA % of Medicare Urban Base</t>
  </si>
  <si>
    <t>VA VPD Change for Rural CBSA</t>
  </si>
  <si>
    <t>VA and VPD Adjusted Rate - Rural Wage Index in State</t>
  </si>
  <si>
    <t>State Non-Urban Wage Index Value</t>
  </si>
  <si>
    <t>Medicare and VPD Adjusted Rate - Urban Wage Index in CBSA</t>
  </si>
  <si>
    <t>State Rural MSA Wage Index Value</t>
  </si>
  <si>
    <t>Facility Name</t>
  </si>
  <si>
    <t>Facility County</t>
  </si>
  <si>
    <t>Medicare Base Rate * 1</t>
  </si>
  <si>
    <t>Wage Index Adjusted Medicare Base Rate</t>
  </si>
  <si>
    <t>VA Base Rate * 3</t>
  </si>
  <si>
    <t>Medicare Base Rate * 3</t>
  </si>
  <si>
    <t>Medicare Base Rate * 0.98</t>
  </si>
  <si>
    <t>Medicare Base Rate * 0.96</t>
  </si>
  <si>
    <t>Medicare Base Rate * 0.94</t>
  </si>
  <si>
    <t>Medicare Base Rate * 0.92</t>
  </si>
  <si>
    <t>Medicare Base Rate * 0.9</t>
  </si>
  <si>
    <t>Medicare Base Rate * 0.88</t>
  </si>
  <si>
    <t>Medicare Base Rate * 0.86</t>
  </si>
  <si>
    <t>Medicare Base Rate * 0.84</t>
  </si>
  <si>
    <t>Medicare Base Rate * 0.82</t>
  </si>
  <si>
    <t>Medicare Base Rate * 0.8</t>
  </si>
  <si>
    <t>Medicare Base Rate * 0.78</t>
  </si>
  <si>
    <t>Medicare Base Rate * 0.76</t>
  </si>
  <si>
    <t>N/A</t>
  </si>
  <si>
    <t>Highest Rate CMG if CMG &gt;5% of Medicare Stays</t>
  </si>
  <si>
    <t>Lowest Rate CMG if CMG &gt;5% of Medicare Stays</t>
  </si>
  <si>
    <t>Rate of Most Common Medicare CMG Used</t>
  </si>
  <si>
    <t>A - ES3</t>
  </si>
  <si>
    <t>B - ES2</t>
  </si>
  <si>
    <t>C - ES1</t>
  </si>
  <si>
    <t>D - HDE2</t>
  </si>
  <si>
    <t>F - HBC2</t>
  </si>
  <si>
    <t>H - LDE2</t>
  </si>
  <si>
    <t>E - HDE1</t>
  </si>
  <si>
    <t>L - CDE2</t>
  </si>
  <si>
    <t>G - HBC1</t>
  </si>
  <si>
    <t>I - LDE1</t>
  </si>
  <si>
    <t>J - LBC2</t>
  </si>
  <si>
    <t>M - CDE1</t>
  </si>
  <si>
    <t>T- PDE2</t>
  </si>
  <si>
    <t>N - CBC2</t>
  </si>
  <si>
    <t>U - PDE1</t>
  </si>
  <si>
    <t>K - LBC1</t>
  </si>
  <si>
    <t>P - CBC1</t>
  </si>
  <si>
    <t>V - PBC2</t>
  </si>
  <si>
    <t>X - PBC1</t>
  </si>
  <si>
    <t>O - CA2</t>
  </si>
  <si>
    <t>R - BAB2</t>
  </si>
  <si>
    <t>S - BAB1</t>
  </si>
  <si>
    <t>Q - CA1</t>
  </si>
  <si>
    <t>W - PA2</t>
  </si>
  <si>
    <t>Y - PA1</t>
  </si>
  <si>
    <t>Medicaid PPD</t>
  </si>
  <si>
    <t>PDPM Component Group</t>
  </si>
  <si>
    <t>Fixed</t>
  </si>
  <si>
    <t>Medicare Part A FFS Rates - FY 2022</t>
  </si>
  <si>
    <t>VA VCA FFS Rates - FY 2022</t>
  </si>
  <si>
    <t>Medicare and VPD Adjusted Rate - Rural Wage Index in CBSA</t>
  </si>
  <si>
    <t>Summary:</t>
  </si>
  <si>
    <t xml:space="preserve">The VA VCA pricing is based on a percentage of Medicare SNF Patient Driven Payment Model (PDPM) component rates as follows: </t>
  </si>
  <si>
    <t>For short stays (0-100 days)</t>
  </si>
  <si>
    <t>2 - VA will apply the PT, OT, and NTA component variable payment adjustment factors in the same manner as the Medicare PDPM payment model</t>
  </si>
  <si>
    <t xml:space="preserve">3 - VA will apply a 0.6 adjustment multiplier to the PT, OT, SLP, Nursing, and non-case mix components as a VA discount. </t>
  </si>
  <si>
    <r>
      <t xml:space="preserve">4 - VA </t>
    </r>
    <r>
      <rPr>
        <u/>
        <sz val="11"/>
        <color theme="1"/>
        <rFont val="Calibri"/>
        <family val="2"/>
        <scheme val="minor"/>
      </rPr>
      <t>will not</t>
    </r>
    <r>
      <rPr>
        <sz val="11"/>
        <color theme="1"/>
        <rFont val="Calibri"/>
        <family val="2"/>
        <scheme val="minor"/>
      </rPr>
      <t xml:space="preserve"> apply any discount multiplier for the NTA component. </t>
    </r>
  </si>
  <si>
    <t>For long stays (101+ days)</t>
  </si>
  <si>
    <t xml:space="preserve">3 - VA will apply a 0.6 adjustment multiplier to the Nursing, and non-case mix components as a VA discount. </t>
  </si>
  <si>
    <t>2 - VA will not apply the NTA component variable payment adjustment factors in the same manner as the Medicare PDPM payment model</t>
  </si>
  <si>
    <r>
      <t xml:space="preserve">5 - VA </t>
    </r>
    <r>
      <rPr>
        <u/>
        <sz val="11"/>
        <color theme="1"/>
        <rFont val="Calibri"/>
        <family val="2"/>
        <scheme val="minor"/>
      </rPr>
      <t>does not</t>
    </r>
    <r>
      <rPr>
        <sz val="11"/>
        <color theme="1"/>
        <rFont val="Calibri"/>
        <family val="2"/>
        <scheme val="minor"/>
      </rPr>
      <t xml:space="preserve"> include PDPM PT, OT, or SLP component rates in 101+ day long-stays, but pays in 15-minute increments as needed based upon a separate VA Fee Schedule </t>
    </r>
  </si>
  <si>
    <t>AHCA VA Community Nursing Home VCA Pricing Comparison Tool</t>
  </si>
  <si>
    <t xml:space="preserve">6 - VA Fee Schedule for PT, OT, SLP, and Escort Services for CY 2022 is located here: https://www.va.gov/COMMUNITYCARE/docs/RO/CY22-Fee-Schedule_All-Payers.xlsx </t>
  </si>
  <si>
    <t>How to use this workbook:</t>
  </si>
  <si>
    <t xml:space="preserve">1 - Click on the "FY22 Wage Index Urban" tab at the bottom of the workbook and scroll down or search the state and county where your facility is located.  </t>
  </si>
  <si>
    <t xml:space="preserve">2 - If your County is listed, your facility is in an Urban wage index county.  Make a note of the 5-digit Wage Index value listed in Column D that is assigned to that county, and go to step 4. </t>
  </si>
  <si>
    <r>
      <t xml:space="preserve">3 - If your County </t>
    </r>
    <r>
      <rPr>
        <u/>
        <sz val="11"/>
        <color theme="1"/>
        <rFont val="Calibri"/>
        <family val="2"/>
        <scheme val="minor"/>
      </rPr>
      <t>is not</t>
    </r>
    <r>
      <rPr>
        <sz val="11"/>
        <color theme="1"/>
        <rFont val="Calibri"/>
        <family val="2"/>
        <scheme val="minor"/>
      </rPr>
      <t xml:space="preserve"> listed, your facility is in a Rural wage index county.  Click on the "FY22 Wage Index Rural" tab at the bottom of the workbook and scroll down or search the state and where your facility is located.  Make a note of the 5-digit Wage Index value listed in Column C that is assigned to that state, and go to step 5. </t>
    </r>
  </si>
  <si>
    <t>How to read the Rate Calculator sheets after entering the required information in steps 4 or 5:</t>
  </si>
  <si>
    <t xml:space="preserve">3 - The tables on the right with green headers (columns X through AT) represent the VA VCA component rates for the facility's geographic location as well as the variable per-diem rate adjustments that occur for the PT, OT, and NTA components through day 100.   </t>
  </si>
  <si>
    <t>4 - Rows 10 through 37 represent the PDPM Nursing Component results.</t>
  </si>
  <si>
    <t>5 - Rows 40 through 48 represent the PDPM NTA Component results.</t>
  </si>
  <si>
    <t>6 - Rows 51 through 69 represent the PDPM PT Component results.</t>
  </si>
  <si>
    <t>7 - Rows 72 through 90 represent the PDPM OT Component results.</t>
  </si>
  <si>
    <t>8 - Rows 93 through 107 represent the PDPM SLP Component results.</t>
  </si>
  <si>
    <t>9 - Rows 110 through 113 represent the PDPM Non-Case-Mix Component results.</t>
  </si>
  <si>
    <t>VA Current BOA/Proposed IDIQ Contracted Per-Diem Rate</t>
  </si>
  <si>
    <t xml:space="preserve">4 - Urban providers should click on the "FY22 Rate Calculator Urban" tab at the bottom of the workbook and enter the requested Facility Name, Facility County, 5-digit Urban Rural MSA Wage Index Value obtained from step 2, your facility Medicaid average payment per day (PPD) in the yellow highlighted fields, and VA Current BOA/Proposed IDIQ Contracted Per-Diem Rate in the yellow highlighted fields.   </t>
  </si>
  <si>
    <t>1 - Both the Urban and Rural Rate Calculator sheets are identical with the exception that le Medicare SNF PPS rates, there are different Urban and Rural provider base rates for each of the PDPM components.</t>
  </si>
  <si>
    <t xml:space="preserve">2 - The tables on the left with blue headers (columns A through V) represent the Medicare PPDM component rates for the facility's geographic location as well as the variable per-diem rate adjustments that occur for the PT, OT, and NTA components through day 100.   </t>
  </si>
  <si>
    <t xml:space="preserve">AHCA has developed this simple Veterans Administration (VA) Veterans Care Agreement (VCA) Pricing Comparison Tool to assist providers in identifying the adequacy of the geographic-adjusted offered VCA rates for skilled nursing facility (SNF) short-stays (days 1-100) or long-stays (days 101+) </t>
  </si>
  <si>
    <t>1 - VA will apply the Medicare geographic wage adjustment factors based on the county the facility is located.</t>
  </si>
  <si>
    <t>1 - VA will apply the Medicare geographic wage adjustment factors based on the county the facility is located for the Nursing, NTA, and non-case-mix components).</t>
  </si>
  <si>
    <t>First you need to verify whether your facility is in a Medicare Urban or Rural wage index County</t>
  </si>
  <si>
    <t>5 - Rural providers should click on the "FY22 Rate Calculator Rural" tab at the bottom of the workbook and enter the requested Facility Name, Facility County, 5-digit Urban Rural MSA Wage Index Value obtained from step 3, your facility Medicaid average payment per day (PPD) in the yellow highlighted fields, and VA Current BOA/Proposed IDIQ Contracted Per-Diem Rate in the yellow highlighted fields</t>
  </si>
  <si>
    <t xml:space="preserve">3 - The far right column (column AU) represents the VA VCA component rates for the facility's geographic location for long stays of 101 or more days.   </t>
  </si>
  <si>
    <t>5 - VA will apply the Medicare PDPM Pricer HIV/AIDs Adjustments to the Nursing and NTA Components.</t>
  </si>
  <si>
    <t xml:space="preserve">5 - VA will apply the Medicare PDPM Pricer HIV/AIDs Adjustments to the Nursing and NTA Components. </t>
  </si>
  <si>
    <t>VCA Percent Difference from Medicare</t>
  </si>
  <si>
    <t>VCA Percent Difference from Medicaid</t>
  </si>
  <si>
    <t>VCA Percent Difference from Current/Proposed VA Contract</t>
  </si>
  <si>
    <t xml:space="preserve">How to compare the VA PDPM VCA per-diem rates with Medicare PDPM, Medicaid per-diem, or current or proposed VA BOA/IDIQ contract per-diem rates </t>
  </si>
  <si>
    <t>2 - To compare VCA Percent Difference from Medicaid go to column AA rows 126, 139, or 152 in either the Urban or Rural FY22 Rate Calculator worksheet</t>
  </si>
  <si>
    <t>1 - To compare VCA Percent Difference from Medicare go to column AA rows 125, 138, or 151 in either the Urban or Rural FY22 Rate Calculator worksheet</t>
  </si>
  <si>
    <t>3 - To compare VCA Percent Difference from Current/Proposed VA Contract go to column AA rows 127, 140, or 153 in either the Urban or Rural FY22 Rate Calculator worksheet</t>
  </si>
  <si>
    <t>10 - Rows 116 through 127 represent the PDPM results for the highest CMI sub-component within each component if it represented more that 5% of Medicare days.</t>
  </si>
  <si>
    <t>11 - Rows 129 through 140 represent the PDPM results for the lowest CMI sub-component within each component if it represented more that 5% of Medicare days.</t>
  </si>
  <si>
    <t xml:space="preserve">12 - Rows 142 through 153 represent the PDPM results for the most CMI sub-component value within each component if it represented the plurality of Medicare days for that component.  These rows best represent the "typical" Medicare short-stay patient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</si>
</sst>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quot;$&quot;#,##0.00"/>
    <numFmt numFmtId="165" formatCode="0.0%"/>
    <numFmt numFmtId="166" formatCode="0.0000"/>
    <numFmt numFmtId="167" formatCode="#,##0.0000"/>
  </numFmts>
  <fonts count="28" x14ac:knownFonts="1">
    <font>
      <sz val="11"/>
      <color theme="1"/>
      <name val="Calibri"/>
      <family val="2"/>
      <scheme val="minor"/>
    </font>
    <font>
      <b/>
      <sz val="10"/>
      <color theme="1"/>
      <name val="Calibri"/>
      <family val="2"/>
      <scheme val="minor"/>
    </font>
    <font>
      <b/>
      <sz val="10"/>
      <color rgb="FF000000"/>
      <name val="Calibri"/>
      <family val="2"/>
      <scheme val="minor"/>
    </font>
    <font>
      <sz val="10"/>
      <color theme="9"/>
      <name val="Calibri"/>
      <family val="2"/>
      <scheme val="minor"/>
    </font>
    <font>
      <sz val="10"/>
      <name val="Calibri"/>
      <family val="2"/>
      <scheme val="minor"/>
    </font>
    <font>
      <sz val="10"/>
      <color theme="5"/>
      <name val="Calibri"/>
      <family val="2"/>
      <scheme val="minor"/>
    </font>
    <font>
      <sz val="10"/>
      <color theme="8"/>
      <name val="Calibri"/>
      <family val="2"/>
      <scheme val="minor"/>
    </font>
    <font>
      <sz val="10"/>
      <color theme="1"/>
      <name val="Calibri"/>
      <family val="2"/>
      <scheme val="minor"/>
    </font>
    <font>
      <sz val="10"/>
      <color rgb="FFFF0000"/>
      <name val="Calibri"/>
      <family val="2"/>
      <scheme val="minor"/>
    </font>
    <font>
      <sz val="10"/>
      <color indexed="8"/>
      <name val="Calibri"/>
      <family val="2"/>
      <scheme val="minor"/>
    </font>
    <font>
      <sz val="11"/>
      <color theme="1"/>
      <name val="Calibri"/>
      <family val="2"/>
      <scheme val="minor"/>
    </font>
    <font>
      <b/>
      <sz val="11"/>
      <color theme="1"/>
      <name val="Calibri"/>
      <family val="2"/>
      <scheme val="minor"/>
    </font>
    <font>
      <sz val="10"/>
      <name val="Arial"/>
      <family val="2"/>
    </font>
    <font>
      <b/>
      <sz val="10"/>
      <color rgb="FF000000"/>
      <name val="Arial"/>
      <family val="2"/>
    </font>
    <font>
      <b/>
      <sz val="10"/>
      <name val="Arial"/>
      <family val="2"/>
    </font>
    <font>
      <sz val="10"/>
      <color rgb="FF000000"/>
      <name val="Arial"/>
      <family val="2"/>
    </font>
    <font>
      <vertAlign val="superscript"/>
      <sz val="11"/>
      <color theme="1"/>
      <name val="Calibri"/>
      <family val="2"/>
      <scheme val="minor"/>
    </font>
    <font>
      <sz val="11"/>
      <name val="Calibri"/>
      <family val="2"/>
      <scheme val="minor"/>
    </font>
    <font>
      <vertAlign val="superscript"/>
      <sz val="10"/>
      <name val="Arial"/>
      <family val="2"/>
    </font>
    <font>
      <sz val="12"/>
      <name val="Calibri"/>
      <family val="2"/>
      <scheme val="minor"/>
    </font>
    <font>
      <vertAlign val="superscript"/>
      <sz val="10"/>
      <color rgb="FF000000"/>
      <name val="Arial"/>
      <family val="2"/>
    </font>
    <font>
      <vertAlign val="superscript"/>
      <sz val="12"/>
      <name val="Calibri"/>
      <family val="2"/>
      <scheme val="minor"/>
    </font>
    <font>
      <b/>
      <vertAlign val="superscript"/>
      <sz val="10"/>
      <name val="Calibri"/>
      <family val="2"/>
      <scheme val="minor"/>
    </font>
    <font>
      <sz val="11"/>
      <color rgb="FFFF0000"/>
      <name val="Calibri"/>
      <family val="2"/>
      <scheme val="minor"/>
    </font>
    <font>
      <sz val="10"/>
      <color theme="4"/>
      <name val="Calibri"/>
      <family val="2"/>
      <scheme val="minor"/>
    </font>
    <font>
      <sz val="11"/>
      <color theme="4"/>
      <name val="Calibri"/>
      <family val="2"/>
      <scheme val="minor"/>
    </font>
    <font>
      <sz val="8"/>
      <name val="Calibri"/>
      <family val="2"/>
      <scheme val="minor"/>
    </font>
    <font>
      <u/>
      <sz val="11"/>
      <color theme="1"/>
      <name val="Calibri"/>
      <family val="2"/>
      <scheme val="minor"/>
    </font>
  </fonts>
  <fills count="1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bgColor indexed="64"/>
      </patternFill>
    </fill>
    <fill>
      <patternFill patternType="solid">
        <fgColor rgb="FFFFC000"/>
        <bgColor indexed="64"/>
      </patternFill>
    </fill>
    <fill>
      <patternFill patternType="solid">
        <fgColor rgb="FF92D050"/>
        <bgColor indexed="64"/>
      </patternFill>
    </fill>
    <fill>
      <patternFill patternType="solid">
        <fgColor rgb="FFE8E6DA"/>
        <bgColor indexed="64"/>
      </patternFill>
    </fill>
    <fill>
      <patternFill patternType="solid">
        <fgColor rgb="FFFFFFFF"/>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5"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2" fillId="0" borderId="0"/>
    <xf numFmtId="0" fontId="10" fillId="0" borderId="0"/>
    <xf numFmtId="0" fontId="10" fillId="0" borderId="0"/>
  </cellStyleXfs>
  <cellXfs count="542">
    <xf numFmtId="0" fontId="0" fillId="0" borderId="0" xfId="0"/>
    <xf numFmtId="0" fontId="1"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3" fontId="4" fillId="0" borderId="1" xfId="0" applyNumberFormat="1" applyFont="1" applyBorder="1" applyAlignment="1">
      <alignment vertical="center"/>
    </xf>
    <xf numFmtId="164" fontId="4" fillId="0" borderId="1" xfId="0" applyNumberFormat="1" applyFont="1" applyBorder="1" applyAlignment="1">
      <alignment vertical="center"/>
    </xf>
    <xf numFmtId="2" fontId="4" fillId="0" borderId="1" xfId="0" applyNumberFormat="1" applyFont="1" applyBorder="1" applyAlignment="1">
      <alignment horizontal="center" vertical="center" wrapText="1"/>
    </xf>
    <xf numFmtId="3" fontId="9" fillId="0" borderId="1" xfId="0" applyNumberFormat="1" applyFont="1" applyBorder="1" applyAlignment="1">
      <alignment horizontal="right" vertical="center" shrinkToFit="1"/>
    </xf>
    <xf numFmtId="164" fontId="7" fillId="0" borderId="1" xfId="0" applyNumberFormat="1" applyFont="1" applyBorder="1" applyAlignment="1">
      <alignment vertical="center"/>
    </xf>
    <xf numFmtId="0" fontId="9" fillId="0" borderId="1" xfId="0" applyFont="1" applyBorder="1" applyAlignment="1">
      <alignment horizontal="center" vertical="center" wrapText="1"/>
    </xf>
    <xf numFmtId="0" fontId="7" fillId="0" borderId="0" xfId="0" applyFont="1" applyFill="1" applyBorder="1" applyAlignment="1">
      <alignment horizontal="center" vertical="center"/>
    </xf>
    <xf numFmtId="164" fontId="0" fillId="0" borderId="0" xfId="0" applyNumberFormat="1"/>
    <xf numFmtId="49"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vertical="center"/>
    </xf>
    <xf numFmtId="2"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right" vertical="center" wrapText="1"/>
    </xf>
    <xf numFmtId="49" fontId="4" fillId="4" borderId="1" xfId="0" applyNumberFormat="1" applyFont="1" applyFill="1" applyBorder="1" applyAlignment="1">
      <alignment horizontal="center" vertical="center" wrapText="1"/>
    </xf>
    <xf numFmtId="3" fontId="4" fillId="4" borderId="1" xfId="0" applyNumberFormat="1" applyFont="1" applyFill="1" applyBorder="1" applyAlignment="1">
      <alignment vertical="center"/>
    </xf>
    <xf numFmtId="164" fontId="4" fillId="4" borderId="1" xfId="0" applyNumberFormat="1" applyFont="1" applyFill="1" applyBorder="1" applyAlignment="1">
      <alignment vertical="center"/>
    </xf>
    <xf numFmtId="2" fontId="4" fillId="4" borderId="1" xfId="0" applyNumberFormat="1" applyFont="1" applyFill="1" applyBorder="1" applyAlignment="1">
      <alignment horizontal="center" vertical="center" wrapText="1"/>
    </xf>
    <xf numFmtId="1" fontId="9" fillId="4" borderId="1" xfId="0" applyNumberFormat="1" applyFont="1" applyFill="1" applyBorder="1" applyAlignment="1">
      <alignment horizontal="center" vertical="center" shrinkToFit="1"/>
    </xf>
    <xf numFmtId="3" fontId="9" fillId="4" borderId="1" xfId="0" applyNumberFormat="1" applyFont="1" applyFill="1" applyBorder="1" applyAlignment="1">
      <alignment horizontal="right" vertical="center" shrinkToFit="1"/>
    </xf>
    <xf numFmtId="164" fontId="7" fillId="4" borderId="1" xfId="0" applyNumberFormat="1" applyFont="1" applyFill="1" applyBorder="1" applyAlignment="1">
      <alignment vertical="center"/>
    </xf>
    <xf numFmtId="0" fontId="9" fillId="4" borderId="1"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164" fontId="4" fillId="0" borderId="1" xfId="0" applyNumberFormat="1" applyFont="1" applyBorder="1" applyAlignment="1">
      <alignment horizontal="right" vertical="center" wrapText="1"/>
    </xf>
    <xf numFmtId="164" fontId="4" fillId="4" borderId="1" xfId="0" applyNumberFormat="1" applyFont="1" applyFill="1" applyBorder="1" applyAlignment="1">
      <alignment horizontal="right"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4" fillId="11" borderId="1" xfId="1" applyFont="1" applyFill="1" applyBorder="1" applyAlignment="1">
      <alignment horizontal="center" vertical="center"/>
    </xf>
    <xf numFmtId="0" fontId="12" fillId="0" borderId="0" xfId="1"/>
    <xf numFmtId="0" fontId="10" fillId="0" borderId="1" xfId="2" applyBorder="1" applyAlignment="1">
      <alignment horizontal="center"/>
    </xf>
    <xf numFmtId="0" fontId="10" fillId="0" borderId="1" xfId="2" applyBorder="1" applyAlignment="1">
      <alignment horizontal="left"/>
    </xf>
    <xf numFmtId="166" fontId="15" fillId="12" borderId="1" xfId="1" applyNumberFormat="1" applyFont="1" applyFill="1" applyBorder="1" applyAlignment="1">
      <alignment horizontal="right" vertical="top"/>
    </xf>
    <xf numFmtId="0" fontId="12" fillId="0" borderId="1" xfId="1" applyBorder="1" applyAlignment="1">
      <alignment horizontal="center"/>
    </xf>
    <xf numFmtId="0" fontId="10" fillId="0" borderId="18" xfId="2" applyBorder="1" applyAlignment="1">
      <alignment horizontal="left"/>
    </xf>
    <xf numFmtId="49" fontId="17" fillId="0" borderId="1" xfId="1" applyNumberFormat="1" applyFont="1" applyBorder="1"/>
    <xf numFmtId="0" fontId="17" fillId="0" borderId="1" xfId="2" applyFont="1" applyBorder="1" applyAlignment="1">
      <alignment horizontal="left"/>
    </xf>
    <xf numFmtId="0" fontId="17" fillId="0" borderId="1" xfId="1" applyFont="1" applyBorder="1" applyAlignment="1">
      <alignment horizontal="center"/>
    </xf>
    <xf numFmtId="0" fontId="17" fillId="0" borderId="1" xfId="1" applyFont="1" applyBorder="1" applyAlignment="1">
      <alignment horizontal="left"/>
    </xf>
    <xf numFmtId="0" fontId="12" fillId="0" borderId="0" xfId="1" applyAlignment="1">
      <alignment horizontal="left"/>
    </xf>
    <xf numFmtId="166" fontId="12" fillId="0" borderId="0" xfId="1" applyNumberFormat="1"/>
    <xf numFmtId="0" fontId="12" fillId="0" borderId="0" xfId="1" applyAlignment="1">
      <alignment horizontal="center"/>
    </xf>
    <xf numFmtId="0" fontId="19" fillId="0" borderId="0" xfId="1" applyFont="1" applyAlignment="1">
      <alignment horizontal="left"/>
    </xf>
    <xf numFmtId="0" fontId="19" fillId="0" borderId="0" xfId="1" applyFont="1"/>
    <xf numFmtId="0" fontId="15" fillId="12" borderId="1" xfId="1" applyFont="1" applyFill="1" applyBorder="1" applyAlignment="1">
      <alignment horizontal="right" vertical="top"/>
    </xf>
    <xf numFmtId="0" fontId="15" fillId="12" borderId="1" xfId="1" applyFont="1" applyFill="1" applyBorder="1" applyAlignment="1">
      <alignment horizontal="left" vertical="top"/>
    </xf>
    <xf numFmtId="0" fontId="0" fillId="0" borderId="0" xfId="0" applyAlignment="1">
      <alignment wrapText="1"/>
    </xf>
    <xf numFmtId="0" fontId="0" fillId="0" borderId="0" xfId="0"/>
    <xf numFmtId="166" fontId="19" fillId="0" borderId="0" xfId="1" applyNumberFormat="1" applyFont="1"/>
    <xf numFmtId="49" fontId="0" fillId="0" borderId="1" xfId="0" applyNumberFormat="1" applyBorder="1" applyAlignment="1">
      <alignment horizontal="center" vertical="center"/>
    </xf>
    <xf numFmtId="49" fontId="0" fillId="4" borderId="1" xfId="0" applyNumberFormat="1"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10" fontId="4" fillId="0" borderId="1" xfId="0" applyNumberFormat="1" applyFont="1" applyBorder="1" applyAlignment="1">
      <alignment horizontal="center" vertical="center" wrapText="1"/>
    </xf>
    <xf numFmtId="10" fontId="4" fillId="0" borderId="1" xfId="0" applyNumberFormat="1" applyFont="1" applyFill="1" applyBorder="1" applyAlignment="1">
      <alignment horizontal="center" vertical="center" wrapText="1"/>
    </xf>
    <xf numFmtId="10" fontId="4" fillId="4" borderId="1" xfId="0" applyNumberFormat="1" applyFont="1" applyFill="1" applyBorder="1" applyAlignment="1">
      <alignment horizontal="center" vertical="center" wrapText="1"/>
    </xf>
    <xf numFmtId="165" fontId="9" fillId="4" borderId="1" xfId="0" applyNumberFormat="1" applyFont="1" applyFill="1" applyBorder="1" applyAlignment="1">
      <alignment horizontal="center" vertical="center" shrinkToFit="1"/>
    </xf>
    <xf numFmtId="165" fontId="9" fillId="0" borderId="1" xfId="0" applyNumberFormat="1" applyFont="1" applyBorder="1" applyAlignment="1">
      <alignment horizontal="center" vertical="center" shrinkToFit="1"/>
    </xf>
    <xf numFmtId="0" fontId="0" fillId="0" borderId="0" xfId="0" applyAlignment="1">
      <alignment horizontal="center" vertical="center"/>
    </xf>
    <xf numFmtId="165" fontId="0" fillId="0" borderId="1" xfId="0" applyNumberFormat="1" applyBorder="1" applyAlignment="1">
      <alignment horizontal="center" vertical="center"/>
    </xf>
    <xf numFmtId="165" fontId="0" fillId="4" borderId="1" xfId="0" applyNumberFormat="1" applyFill="1" applyBorder="1" applyAlignment="1">
      <alignment horizontal="center" vertical="center"/>
    </xf>
    <xf numFmtId="165" fontId="0" fillId="0" borderId="0" xfId="0" applyNumberFormat="1" applyAlignment="1">
      <alignment horizontal="center" vertical="center"/>
    </xf>
    <xf numFmtId="0" fontId="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0" borderId="0" xfId="0" applyFont="1" applyAlignment="1">
      <alignment horizontal="center" vertical="center" wrapText="1"/>
    </xf>
    <xf numFmtId="0" fontId="0" fillId="0" borderId="1" xfId="0" applyBorder="1" applyAlignment="1">
      <alignment vertical="center"/>
    </xf>
    <xf numFmtId="0" fontId="0" fillId="0" borderId="0" xfId="0" applyAlignment="1">
      <alignment vertical="center"/>
    </xf>
    <xf numFmtId="49" fontId="11" fillId="2" borderId="24" xfId="0" applyNumberFormat="1" applyFont="1" applyFill="1" applyBorder="1" applyAlignment="1">
      <alignment horizontal="center" vertical="center" wrapText="1"/>
    </xf>
    <xf numFmtId="49" fontId="11" fillId="2" borderId="25" xfId="0" applyNumberFormat="1" applyFont="1" applyFill="1" applyBorder="1" applyAlignment="1">
      <alignment horizontal="center" vertical="center" wrapText="1"/>
    </xf>
    <xf numFmtId="49" fontId="11" fillId="2" borderId="29" xfId="0" applyNumberFormat="1" applyFont="1" applyFill="1" applyBorder="1" applyAlignment="1">
      <alignment horizontal="center" vertical="center" wrapText="1"/>
    </xf>
    <xf numFmtId="49" fontId="11" fillId="2" borderId="30" xfId="0" applyNumberFormat="1" applyFont="1" applyFill="1" applyBorder="1" applyAlignment="1">
      <alignment horizontal="center" vertical="center" wrapText="1"/>
    </xf>
    <xf numFmtId="49" fontId="11" fillId="2" borderId="31" xfId="0" applyNumberFormat="1" applyFont="1" applyFill="1" applyBorder="1" applyAlignment="1">
      <alignment horizontal="center" vertical="center" wrapText="1"/>
    </xf>
    <xf numFmtId="49" fontId="11" fillId="2" borderId="11" xfId="0" applyNumberFormat="1" applyFont="1" applyFill="1" applyBorder="1" applyAlignment="1">
      <alignment horizontal="center" vertical="center" wrapText="1"/>
    </xf>
    <xf numFmtId="49" fontId="11" fillId="2" borderId="12" xfId="0" applyNumberFormat="1" applyFont="1" applyFill="1" applyBorder="1" applyAlignment="1">
      <alignment horizontal="center" vertical="center" wrapText="1"/>
    </xf>
    <xf numFmtId="10" fontId="0" fillId="10" borderId="24" xfId="0" applyNumberFormat="1" applyFill="1" applyBorder="1" applyAlignment="1">
      <alignment horizontal="center" vertical="center"/>
    </xf>
    <xf numFmtId="0" fontId="0" fillId="3" borderId="5" xfId="0" applyFill="1" applyBorder="1" applyAlignment="1">
      <alignment horizontal="center" vertical="center"/>
    </xf>
    <xf numFmtId="0" fontId="0" fillId="3" borderId="0" xfId="0" applyFill="1" applyBorder="1" applyAlignment="1">
      <alignment horizontal="center" vertical="center"/>
    </xf>
    <xf numFmtId="164" fontId="1" fillId="2" borderId="12" xfId="0" applyNumberFormat="1"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3" fontId="4" fillId="0" borderId="14" xfId="0" applyNumberFormat="1" applyFont="1" applyFill="1" applyBorder="1" applyAlignment="1">
      <alignment vertical="center"/>
    </xf>
    <xf numFmtId="10" fontId="4" fillId="0" borderId="14" xfId="0" applyNumberFormat="1" applyFont="1" applyFill="1" applyBorder="1" applyAlignment="1">
      <alignment horizontal="center" vertical="center" wrapText="1"/>
    </xf>
    <xf numFmtId="2" fontId="4" fillId="0" borderId="14" xfId="0" applyNumberFormat="1" applyFont="1" applyFill="1" applyBorder="1" applyAlignment="1">
      <alignment horizontal="center" vertical="center" wrapText="1"/>
    </xf>
    <xf numFmtId="49" fontId="11" fillId="2" borderId="37" xfId="0" applyNumberFormat="1" applyFont="1" applyFill="1" applyBorder="1" applyAlignment="1">
      <alignment horizontal="center" vertical="center" wrapText="1"/>
    </xf>
    <xf numFmtId="49" fontId="11" fillId="2" borderId="16" xfId="0" applyNumberFormat="1" applyFont="1" applyFill="1" applyBorder="1" applyAlignment="1">
      <alignment horizontal="center" vertical="center" wrapText="1"/>
    </xf>
    <xf numFmtId="10" fontId="0" fillId="10" borderId="18" xfId="0" applyNumberFormat="1" applyFill="1" applyBorder="1" applyAlignment="1">
      <alignment horizontal="center" vertical="center"/>
    </xf>
    <xf numFmtId="165" fontId="0" fillId="10" borderId="24" xfId="0" applyNumberFormat="1" applyFill="1" applyBorder="1" applyAlignment="1">
      <alignment horizontal="center" vertical="center"/>
    </xf>
    <xf numFmtId="0" fontId="7" fillId="4" borderId="11" xfId="0" applyFont="1" applyFill="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9" fillId="0" borderId="14" xfId="0" applyFont="1" applyBorder="1" applyAlignment="1">
      <alignment horizontal="center" vertical="center" wrapText="1"/>
    </xf>
    <xf numFmtId="3" fontId="9" fillId="0" borderId="14" xfId="0" applyNumberFormat="1" applyFont="1" applyBorder="1" applyAlignment="1">
      <alignment horizontal="right" vertical="center" shrinkToFit="1"/>
    </xf>
    <xf numFmtId="165" fontId="9" fillId="0" borderId="14" xfId="0" applyNumberFormat="1" applyFont="1" applyBorder="1" applyAlignment="1">
      <alignment horizontal="center" vertical="center" shrinkToFit="1"/>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xf>
    <xf numFmtId="49" fontId="0" fillId="0" borderId="14" xfId="0" applyNumberFormat="1" applyBorder="1" applyAlignment="1">
      <alignment horizontal="center" vertical="center"/>
    </xf>
    <xf numFmtId="165" fontId="0" fillId="0" borderId="14" xfId="0" applyNumberFormat="1" applyBorder="1" applyAlignment="1">
      <alignment horizontal="center" vertical="center"/>
    </xf>
    <xf numFmtId="49" fontId="11" fillId="2" borderId="10" xfId="0" applyNumberFormat="1" applyFont="1" applyFill="1" applyBorder="1" applyAlignment="1">
      <alignment horizontal="center" vertical="center" wrapText="1"/>
    </xf>
    <xf numFmtId="0" fontId="0" fillId="2" borderId="1" xfId="0" applyFill="1" applyBorder="1" applyAlignment="1">
      <alignment horizontal="center" vertical="center"/>
    </xf>
    <xf numFmtId="0" fontId="0" fillId="0" borderId="14" xfId="0" applyBorder="1" applyAlignment="1">
      <alignment horizontal="center" vertical="center"/>
    </xf>
    <xf numFmtId="0" fontId="7" fillId="3" borderId="4" xfId="0" applyFont="1" applyFill="1" applyBorder="1" applyAlignment="1">
      <alignment horizontal="center" vertical="center"/>
    </xf>
    <xf numFmtId="0" fontId="7" fillId="3" borderId="7" xfId="0" applyFont="1" applyFill="1" applyBorder="1" applyAlignment="1">
      <alignment horizontal="center" vertical="center"/>
    </xf>
    <xf numFmtId="0" fontId="0" fillId="0" borderId="0" xfId="0" applyBorder="1" applyAlignment="1">
      <alignment horizontal="center" vertical="center"/>
    </xf>
    <xf numFmtId="0" fontId="0" fillId="3" borderId="1" xfId="0" applyFill="1" applyBorder="1" applyAlignment="1">
      <alignment horizontal="center" vertical="center"/>
    </xf>
    <xf numFmtId="0" fontId="0" fillId="3" borderId="34" xfId="0" applyFill="1" applyBorder="1" applyAlignment="1">
      <alignment horizontal="center" vertical="center"/>
    </xf>
    <xf numFmtId="165" fontId="0" fillId="3" borderId="5" xfId="0" applyNumberFormat="1" applyFill="1" applyBorder="1" applyAlignment="1">
      <alignment horizontal="center" vertical="center"/>
    </xf>
    <xf numFmtId="165" fontId="0" fillId="3" borderId="0" xfId="0" applyNumberFormat="1" applyFill="1" applyBorder="1" applyAlignment="1">
      <alignment horizontal="center" vertical="center"/>
    </xf>
    <xf numFmtId="0" fontId="7" fillId="2" borderId="11" xfId="0" applyFont="1" applyFill="1" applyBorder="1" applyAlignment="1">
      <alignment horizontal="center" vertical="center"/>
    </xf>
    <xf numFmtId="0" fontId="7" fillId="0" borderId="13" xfId="0" applyFont="1" applyFill="1" applyBorder="1" applyAlignment="1">
      <alignment horizontal="left" vertical="center"/>
    </xf>
    <xf numFmtId="9" fontId="0" fillId="0" borderId="14" xfId="0" applyNumberFormat="1" applyBorder="1" applyAlignment="1">
      <alignment horizontal="center" vertical="center"/>
    </xf>
    <xf numFmtId="165" fontId="0" fillId="9" borderId="14" xfId="0" applyNumberFormat="1" applyFill="1" applyBorder="1" applyAlignment="1">
      <alignment horizontal="center" vertical="center"/>
    </xf>
    <xf numFmtId="0" fontId="2" fillId="3" borderId="34" xfId="0" applyFont="1" applyFill="1" applyBorder="1" applyAlignment="1">
      <alignment horizontal="center" vertical="center" wrapText="1"/>
    </xf>
    <xf numFmtId="0" fontId="0" fillId="2" borderId="11" xfId="0" applyFill="1" applyBorder="1" applyAlignment="1">
      <alignment horizontal="center" vertical="center" wrapText="1"/>
    </xf>
    <xf numFmtId="164" fontId="0" fillId="2" borderId="12" xfId="0" applyNumberFormat="1" applyFill="1" applyBorder="1" applyAlignment="1">
      <alignment horizontal="center" vertical="center" wrapText="1"/>
    </xf>
    <xf numFmtId="164" fontId="11" fillId="2" borderId="12" xfId="0" applyNumberFormat="1" applyFont="1" applyFill="1" applyBorder="1" applyAlignment="1">
      <alignment horizontal="center" vertical="center" wrapText="1"/>
    </xf>
    <xf numFmtId="0" fontId="0" fillId="9" borderId="14" xfId="0" applyFill="1" applyBorder="1" applyAlignment="1">
      <alignment horizontal="center" vertical="center"/>
    </xf>
    <xf numFmtId="2" fontId="0" fillId="0" borderId="1" xfId="0" applyNumberFormat="1" applyBorder="1" applyAlignment="1">
      <alignment horizontal="center" vertical="center"/>
    </xf>
    <xf numFmtId="2" fontId="0" fillId="4" borderId="1" xfId="0" applyNumberFormat="1" applyFill="1" applyBorder="1" applyAlignment="1">
      <alignment horizontal="center" vertical="center"/>
    </xf>
    <xf numFmtId="2" fontId="0" fillId="0" borderId="14" xfId="0" applyNumberFormat="1" applyBorder="1" applyAlignment="1">
      <alignment horizontal="center" vertical="center"/>
    </xf>
    <xf numFmtId="0" fontId="0" fillId="3" borderId="5" xfId="0" applyFill="1" applyBorder="1" applyAlignment="1">
      <alignment vertical="center"/>
    </xf>
    <xf numFmtId="0" fontId="0" fillId="3" borderId="0" xfId="0" applyFill="1" applyBorder="1" applyAlignment="1">
      <alignment vertical="center"/>
    </xf>
    <xf numFmtId="0" fontId="0" fillId="0" borderId="0" xfId="0" applyBorder="1" applyAlignment="1">
      <alignment vertical="center"/>
    </xf>
    <xf numFmtId="0" fontId="0" fillId="3" borderId="34" xfId="0" applyFill="1" applyBorder="1" applyAlignment="1">
      <alignment vertical="center"/>
    </xf>
    <xf numFmtId="0" fontId="0" fillId="3" borderId="1" xfId="0" applyFill="1" applyBorder="1" applyAlignment="1">
      <alignment vertical="center"/>
    </xf>
    <xf numFmtId="165" fontId="0" fillId="0" borderId="0" xfId="0" applyNumberFormat="1" applyAlignment="1">
      <alignment vertical="center"/>
    </xf>
    <xf numFmtId="165" fontId="0" fillId="3" borderId="5" xfId="0" applyNumberFormat="1" applyFill="1" applyBorder="1" applyAlignment="1">
      <alignment vertical="center"/>
    </xf>
    <xf numFmtId="0" fontId="0" fillId="9" borderId="14" xfId="0" applyFill="1" applyBorder="1" applyAlignment="1">
      <alignment vertical="center"/>
    </xf>
    <xf numFmtId="4" fontId="0" fillId="0" borderId="1" xfId="0" applyNumberFormat="1" applyFill="1" applyBorder="1" applyAlignment="1">
      <alignment horizontal="center" vertical="center"/>
    </xf>
    <xf numFmtId="2" fontId="0" fillId="0" borderId="0" xfId="0" applyNumberFormat="1" applyAlignment="1">
      <alignment horizontal="center" vertical="center"/>
    </xf>
    <xf numFmtId="2" fontId="0" fillId="3" borderId="5" xfId="0" applyNumberFormat="1" applyFill="1" applyBorder="1" applyAlignment="1">
      <alignment horizontal="center" vertical="center"/>
    </xf>
    <xf numFmtId="2" fontId="0" fillId="3" borderId="0" xfId="0" applyNumberFormat="1" applyFill="1" applyBorder="1" applyAlignment="1">
      <alignment horizontal="center" vertical="center"/>
    </xf>
    <xf numFmtId="2" fontId="0" fillId="0" borderId="0" xfId="0" applyNumberFormat="1" applyBorder="1" applyAlignment="1">
      <alignment horizontal="center" vertical="center"/>
    </xf>
    <xf numFmtId="2" fontId="0" fillId="3" borderId="34" xfId="0" applyNumberFormat="1" applyFill="1" applyBorder="1" applyAlignment="1">
      <alignment horizontal="center" vertical="center"/>
    </xf>
    <xf numFmtId="2" fontId="0" fillId="3" borderId="1" xfId="0" applyNumberFormat="1" applyFill="1" applyBorder="1" applyAlignment="1">
      <alignment horizontal="center" vertical="center"/>
    </xf>
    <xf numFmtId="2" fontId="7" fillId="4" borderId="1" xfId="0" applyNumberFormat="1" applyFont="1" applyFill="1" applyBorder="1" applyAlignment="1">
      <alignment horizontal="center" vertical="center"/>
    </xf>
    <xf numFmtId="2" fontId="7" fillId="0" borderId="1" xfId="0" applyNumberFormat="1" applyFont="1" applyBorder="1" applyAlignment="1">
      <alignment horizontal="center" vertical="center"/>
    </xf>
    <xf numFmtId="2" fontId="7" fillId="0" borderId="14" xfId="0" applyNumberFormat="1" applyFont="1" applyBorder="1" applyAlignment="1">
      <alignment horizontal="center" vertical="center"/>
    </xf>
    <xf numFmtId="2" fontId="0" fillId="0" borderId="1" xfId="0" applyNumberFormat="1" applyFill="1" applyBorder="1" applyAlignment="1">
      <alignment horizontal="center" vertical="center"/>
    </xf>
    <xf numFmtId="2" fontId="0" fillId="9" borderId="20" xfId="0" applyNumberFormat="1" applyFill="1" applyBorder="1" applyAlignment="1">
      <alignment horizontal="center" vertical="center"/>
    </xf>
    <xf numFmtId="2" fontId="0" fillId="13" borderId="44" xfId="0" applyNumberFormat="1" applyFill="1" applyBorder="1" applyAlignment="1">
      <alignment horizontal="center" vertical="center"/>
    </xf>
    <xf numFmtId="2" fontId="0" fillId="13" borderId="39" xfId="0" applyNumberFormat="1" applyFill="1" applyBorder="1" applyAlignment="1">
      <alignment horizontal="center" vertical="center"/>
    </xf>
    <xf numFmtId="164" fontId="0" fillId="0" borderId="0" xfId="0" applyNumberFormat="1" applyAlignment="1">
      <alignment vertical="center"/>
    </xf>
    <xf numFmtId="0" fontId="0" fillId="3" borderId="3" xfId="0" applyFill="1" applyBorder="1" applyAlignment="1">
      <alignment vertical="center"/>
    </xf>
    <xf numFmtId="165" fontId="0" fillId="0" borderId="0" xfId="0" applyNumberFormat="1" applyBorder="1" applyAlignment="1">
      <alignment vertical="center"/>
    </xf>
    <xf numFmtId="0" fontId="0" fillId="3" borderId="4" xfId="0" applyFill="1" applyBorder="1" applyAlignment="1">
      <alignment vertical="center"/>
    </xf>
    <xf numFmtId="164" fontId="0" fillId="3" borderId="6" xfId="0" applyNumberFormat="1" applyFill="1" applyBorder="1" applyAlignment="1">
      <alignment vertical="center"/>
    </xf>
    <xf numFmtId="0" fontId="11" fillId="3" borderId="26" xfId="0" applyFont="1" applyFill="1" applyBorder="1" applyAlignment="1">
      <alignment vertical="center"/>
    </xf>
    <xf numFmtId="0" fontId="0" fillId="3" borderId="27" xfId="0" applyFill="1" applyBorder="1" applyAlignment="1">
      <alignment vertical="center"/>
    </xf>
    <xf numFmtId="0" fontId="0" fillId="3" borderId="28" xfId="0" applyFill="1" applyBorder="1" applyAlignment="1">
      <alignment vertical="center"/>
    </xf>
    <xf numFmtId="0" fontId="0" fillId="3" borderId="36" xfId="0" applyFill="1" applyBorder="1" applyAlignment="1">
      <alignment vertical="center"/>
    </xf>
    <xf numFmtId="0" fontId="0" fillId="3" borderId="6" xfId="0" applyFill="1" applyBorder="1" applyAlignment="1">
      <alignment vertical="center"/>
    </xf>
    <xf numFmtId="0" fontId="11" fillId="3" borderId="27" xfId="0" applyFont="1" applyFill="1" applyBorder="1" applyAlignment="1">
      <alignment vertical="center"/>
    </xf>
    <xf numFmtId="0" fontId="11" fillId="3" borderId="28" xfId="0" applyFont="1" applyFill="1" applyBorder="1" applyAlignment="1">
      <alignment vertical="center"/>
    </xf>
    <xf numFmtId="0" fontId="0" fillId="3" borderId="7" xfId="0" applyFill="1" applyBorder="1" applyAlignment="1">
      <alignment vertical="center"/>
    </xf>
    <xf numFmtId="164" fontId="0" fillId="3" borderId="8" xfId="0" applyNumberFormat="1" applyFill="1" applyBorder="1" applyAlignment="1">
      <alignment vertical="center"/>
    </xf>
    <xf numFmtId="0" fontId="0" fillId="3" borderId="8" xfId="0" applyFill="1" applyBorder="1" applyAlignment="1">
      <alignment vertical="center"/>
    </xf>
    <xf numFmtId="164" fontId="0" fillId="7" borderId="12" xfId="0" applyNumberFormat="1" applyFill="1" applyBorder="1" applyAlignment="1">
      <alignment vertical="center"/>
    </xf>
    <xf numFmtId="164" fontId="0" fillId="0" borderId="11" xfId="0" applyNumberFormat="1" applyBorder="1" applyAlignment="1">
      <alignment vertical="center"/>
    </xf>
    <xf numFmtId="164" fontId="0" fillId="0" borderId="1" xfId="0" applyNumberFormat="1" applyBorder="1" applyAlignment="1">
      <alignment vertical="center"/>
    </xf>
    <xf numFmtId="164" fontId="0" fillId="0" borderId="12" xfId="0" applyNumberFormat="1" applyBorder="1" applyAlignment="1">
      <alignment vertical="center"/>
    </xf>
    <xf numFmtId="164" fontId="0" fillId="5" borderId="16" xfId="0" applyNumberFormat="1" applyFill="1" applyBorder="1" applyAlignment="1">
      <alignment vertical="center"/>
    </xf>
    <xf numFmtId="164" fontId="0" fillId="6" borderId="12" xfId="0" applyNumberFormat="1" applyFill="1" applyBorder="1" applyAlignment="1">
      <alignment vertical="center"/>
    </xf>
    <xf numFmtId="164" fontId="0" fillId="4" borderId="11" xfId="0" applyNumberFormat="1" applyFill="1" applyBorder="1" applyAlignment="1">
      <alignment vertical="center"/>
    </xf>
    <xf numFmtId="164" fontId="0" fillId="4" borderId="1" xfId="0" applyNumberFormat="1" applyFill="1" applyBorder="1" applyAlignment="1">
      <alignment vertical="center"/>
    </xf>
    <xf numFmtId="164" fontId="0" fillId="4" borderId="12" xfId="0" applyNumberFormat="1" applyFill="1" applyBorder="1" applyAlignment="1">
      <alignment vertical="center"/>
    </xf>
    <xf numFmtId="164" fontId="0" fillId="8" borderId="16" xfId="0" applyNumberFormat="1" applyFill="1" applyBorder="1" applyAlignment="1">
      <alignment vertical="center"/>
    </xf>
    <xf numFmtId="164" fontId="0" fillId="9" borderId="16" xfId="0" applyNumberFormat="1" applyFill="1" applyBorder="1" applyAlignment="1">
      <alignment vertical="center"/>
    </xf>
    <xf numFmtId="164" fontId="0" fillId="7" borderId="15" xfId="0" applyNumberFormat="1" applyFill="1" applyBorder="1" applyAlignment="1">
      <alignment vertical="center"/>
    </xf>
    <xf numFmtId="164" fontId="0" fillId="0" borderId="13" xfId="0" applyNumberFormat="1" applyBorder="1" applyAlignment="1">
      <alignment vertical="center"/>
    </xf>
    <xf numFmtId="164" fontId="0" fillId="0" borderId="14" xfId="0" applyNumberFormat="1" applyBorder="1" applyAlignment="1">
      <alignment vertical="center"/>
    </xf>
    <xf numFmtId="164" fontId="0" fillId="0" borderId="15" xfId="0" applyNumberFormat="1" applyBorder="1" applyAlignment="1">
      <alignment vertical="center"/>
    </xf>
    <xf numFmtId="164" fontId="0" fillId="5" borderId="17" xfId="0" applyNumberFormat="1" applyFill="1" applyBorder="1" applyAlignment="1">
      <alignment vertical="center"/>
    </xf>
    <xf numFmtId="0" fontId="0" fillId="10" borderId="18" xfId="0" applyFill="1" applyBorder="1" applyAlignment="1">
      <alignment vertical="center"/>
    </xf>
    <xf numFmtId="164" fontId="0" fillId="0" borderId="0" xfId="0" applyNumberFormat="1" applyBorder="1" applyAlignment="1">
      <alignment vertical="center"/>
    </xf>
    <xf numFmtId="164" fontId="0" fillId="0" borderId="0" xfId="0" applyNumberFormat="1" applyFill="1" applyBorder="1" applyAlignment="1">
      <alignment vertical="center"/>
    </xf>
    <xf numFmtId="0" fontId="0" fillId="3" borderId="33" xfId="0" applyFill="1" applyBorder="1" applyAlignment="1">
      <alignment vertical="center"/>
    </xf>
    <xf numFmtId="164" fontId="0" fillId="3" borderId="35" xfId="0" applyNumberFormat="1" applyFill="1" applyBorder="1" applyAlignment="1">
      <alignment vertical="center"/>
    </xf>
    <xf numFmtId="0" fontId="11" fillId="3" borderId="36" xfId="0" applyFont="1" applyFill="1" applyBorder="1" applyAlignment="1">
      <alignment vertical="center"/>
    </xf>
    <xf numFmtId="0" fontId="0" fillId="3" borderId="11" xfId="0" applyFill="1" applyBorder="1" applyAlignment="1">
      <alignment vertical="center"/>
    </xf>
    <xf numFmtId="164" fontId="0" fillId="3" borderId="12" xfId="0" applyNumberFormat="1" applyFill="1" applyBorder="1" applyAlignment="1">
      <alignment vertical="center"/>
    </xf>
    <xf numFmtId="164" fontId="0" fillId="4" borderId="2" xfId="0" applyNumberFormat="1" applyFill="1" applyBorder="1" applyAlignment="1">
      <alignment vertical="center"/>
    </xf>
    <xf numFmtId="164" fontId="0" fillId="0" borderId="1" xfId="0" applyNumberFormat="1" applyFill="1" applyBorder="1" applyAlignment="1">
      <alignment vertical="center"/>
    </xf>
    <xf numFmtId="164" fontId="0" fillId="0" borderId="12" xfId="0" applyNumberFormat="1" applyFill="1" applyBorder="1" applyAlignment="1">
      <alignment vertical="center"/>
    </xf>
    <xf numFmtId="164" fontId="0" fillId="0" borderId="2" xfId="0" applyNumberFormat="1" applyBorder="1" applyAlignment="1">
      <alignment vertical="center"/>
    </xf>
    <xf numFmtId="164" fontId="0" fillId="0" borderId="11" xfId="0" applyNumberFormat="1" applyFill="1" applyBorder="1" applyAlignment="1">
      <alignment vertical="center"/>
    </xf>
    <xf numFmtId="164" fontId="0" fillId="0" borderId="2" xfId="0" applyNumberFormat="1" applyFill="1" applyBorder="1" applyAlignment="1">
      <alignment vertical="center"/>
    </xf>
    <xf numFmtId="164" fontId="0" fillId="0" borderId="14" xfId="0" applyNumberFormat="1" applyFill="1" applyBorder="1" applyAlignment="1">
      <alignment vertical="center"/>
    </xf>
    <xf numFmtId="164" fontId="0" fillId="0" borderId="15" xfId="0" applyNumberFormat="1" applyFill="1" applyBorder="1" applyAlignment="1">
      <alignment vertical="center"/>
    </xf>
    <xf numFmtId="164" fontId="0" fillId="0" borderId="32" xfId="0" applyNumberFormat="1" applyBorder="1" applyAlignment="1">
      <alignment vertical="center"/>
    </xf>
    <xf numFmtId="164" fontId="0" fillId="0" borderId="13" xfId="0" applyNumberFormat="1" applyFill="1" applyBorder="1" applyAlignment="1">
      <alignment vertical="center"/>
    </xf>
    <xf numFmtId="164" fontId="0" fillId="0" borderId="32" xfId="0" applyNumberFormat="1" applyFill="1" applyBorder="1" applyAlignment="1">
      <alignment vertical="center"/>
    </xf>
    <xf numFmtId="0" fontId="0" fillId="10" borderId="24" xfId="0"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0" fillId="2" borderId="1" xfId="0" applyFill="1" applyBorder="1" applyAlignment="1">
      <alignment vertical="center"/>
    </xf>
    <xf numFmtId="0" fontId="0" fillId="10" borderId="16" xfId="0" applyFill="1" applyBorder="1" applyAlignment="1">
      <alignment vertical="center"/>
    </xf>
    <xf numFmtId="0" fontId="0" fillId="4" borderId="1" xfId="0" applyFill="1" applyBorder="1" applyAlignment="1">
      <alignment vertical="center"/>
    </xf>
    <xf numFmtId="0" fontId="0" fillId="0" borderId="14" xfId="0" applyBorder="1" applyAlignment="1">
      <alignment vertical="center"/>
    </xf>
    <xf numFmtId="0" fontId="0" fillId="10" borderId="17" xfId="0" applyFill="1" applyBorder="1" applyAlignment="1">
      <alignment vertical="center"/>
    </xf>
    <xf numFmtId="164" fontId="0" fillId="3" borderId="5" xfId="0" applyNumberFormat="1" applyFill="1" applyBorder="1" applyAlignment="1">
      <alignment vertical="center"/>
    </xf>
    <xf numFmtId="0" fontId="0" fillId="3" borderId="35" xfId="0" applyFill="1" applyBorder="1" applyAlignment="1">
      <alignment vertical="center"/>
    </xf>
    <xf numFmtId="164" fontId="0" fillId="3" borderId="0" xfId="0" applyNumberFormat="1" applyFill="1" applyBorder="1" applyAlignment="1">
      <alignment vertical="center"/>
    </xf>
    <xf numFmtId="164" fontId="0" fillId="10" borderId="16" xfId="0" applyNumberFormat="1" applyFill="1" applyBorder="1" applyAlignment="1">
      <alignment vertical="center"/>
    </xf>
    <xf numFmtId="164" fontId="0" fillId="10" borderId="17" xfId="0" applyNumberFormat="1" applyFill="1" applyBorder="1" applyAlignment="1">
      <alignment vertical="center"/>
    </xf>
    <xf numFmtId="164" fontId="0" fillId="3" borderId="4" xfId="0" applyNumberFormat="1" applyFill="1" applyBorder="1" applyAlignment="1">
      <alignment vertical="center"/>
    </xf>
    <xf numFmtId="164" fontId="0" fillId="3" borderId="7" xfId="0" applyNumberFormat="1" applyFill="1" applyBorder="1" applyAlignment="1">
      <alignment vertical="center"/>
    </xf>
    <xf numFmtId="164" fontId="0" fillId="9" borderId="17" xfId="0" applyNumberFormat="1" applyFill="1" applyBorder="1" applyAlignment="1">
      <alignment vertical="center"/>
    </xf>
    <xf numFmtId="0" fontId="0" fillId="0" borderId="11" xfId="0" applyBorder="1" applyAlignment="1">
      <alignment vertical="center"/>
    </xf>
    <xf numFmtId="164" fontId="0" fillId="4" borderId="0" xfId="0" applyNumberFormat="1" applyFill="1" applyBorder="1" applyAlignment="1">
      <alignment vertical="center"/>
    </xf>
    <xf numFmtId="164" fontId="0" fillId="4" borderId="8" xfId="0" applyNumberFormat="1" applyFill="1" applyBorder="1" applyAlignment="1">
      <alignment vertical="center"/>
    </xf>
    <xf numFmtId="164" fontId="0" fillId="14" borderId="16" xfId="0" applyNumberFormat="1" applyFill="1" applyBorder="1" applyAlignment="1">
      <alignment vertical="center"/>
    </xf>
    <xf numFmtId="0" fontId="0" fillId="9" borderId="13" xfId="0" applyFill="1" applyBorder="1" applyAlignment="1">
      <alignment vertical="center"/>
    </xf>
    <xf numFmtId="164" fontId="0" fillId="9" borderId="20" xfId="0" applyNumberFormat="1" applyFill="1" applyBorder="1" applyAlignment="1">
      <alignment vertical="center"/>
    </xf>
    <xf numFmtId="164" fontId="0" fillId="9" borderId="21" xfId="0" applyNumberFormat="1" applyFill="1" applyBorder="1" applyAlignment="1">
      <alignment vertical="center"/>
    </xf>
    <xf numFmtId="164" fontId="0" fillId="9" borderId="0" xfId="0" applyNumberFormat="1" applyFill="1" applyBorder="1" applyAlignment="1">
      <alignment vertical="center"/>
    </xf>
    <xf numFmtId="164" fontId="0" fillId="9" borderId="8" xfId="0" applyNumberFormat="1" applyFill="1" applyBorder="1" applyAlignment="1">
      <alignment vertical="center"/>
    </xf>
    <xf numFmtId="164" fontId="0" fillId="9" borderId="22" xfId="0" applyNumberFormat="1" applyFill="1" applyBorder="1" applyAlignment="1">
      <alignment vertical="center"/>
    </xf>
    <xf numFmtId="0" fontId="0" fillId="13" borderId="43" xfId="0" applyFill="1" applyBorder="1" applyAlignment="1">
      <alignment vertical="center"/>
    </xf>
    <xf numFmtId="165" fontId="0" fillId="13" borderId="44" xfId="0" applyNumberFormat="1" applyFill="1" applyBorder="1" applyAlignment="1">
      <alignment vertical="center"/>
    </xf>
    <xf numFmtId="165" fontId="0" fillId="13" borderId="42" xfId="0" applyNumberFormat="1" applyFill="1" applyBorder="1" applyAlignment="1">
      <alignment vertical="center"/>
    </xf>
    <xf numFmtId="164" fontId="0" fillId="14" borderId="12" xfId="0" applyNumberFormat="1" applyFill="1" applyBorder="1" applyAlignment="1">
      <alignment vertical="center"/>
    </xf>
    <xf numFmtId="164" fontId="0" fillId="14" borderId="15" xfId="0" applyNumberFormat="1" applyFill="1" applyBorder="1" applyAlignment="1">
      <alignment vertical="center"/>
    </xf>
    <xf numFmtId="0" fontId="0" fillId="9" borderId="20" xfId="0" applyFill="1" applyBorder="1" applyAlignment="1">
      <alignment vertical="center"/>
    </xf>
    <xf numFmtId="164" fontId="0" fillId="9" borderId="19" xfId="0" applyNumberFormat="1" applyFill="1" applyBorder="1" applyAlignment="1">
      <alignment vertical="center"/>
    </xf>
    <xf numFmtId="164" fontId="0" fillId="9" borderId="45" xfId="0" applyNumberFormat="1" applyFill="1" applyBorder="1" applyAlignment="1">
      <alignment vertical="center"/>
    </xf>
    <xf numFmtId="164" fontId="0" fillId="9" borderId="18" xfId="0" applyNumberFormat="1" applyFill="1" applyBorder="1" applyAlignment="1">
      <alignment vertical="center"/>
    </xf>
    <xf numFmtId="165" fontId="0" fillId="13" borderId="46" xfId="0" applyNumberFormat="1" applyFill="1" applyBorder="1" applyAlignment="1">
      <alignment vertical="center"/>
    </xf>
    <xf numFmtId="165" fontId="0" fillId="13" borderId="3" xfId="0" applyNumberFormat="1" applyFill="1" applyBorder="1" applyAlignment="1">
      <alignment vertical="center"/>
    </xf>
    <xf numFmtId="0" fontId="0" fillId="13" borderId="44" xfId="0" applyFill="1" applyBorder="1" applyAlignment="1">
      <alignment vertical="center"/>
    </xf>
    <xf numFmtId="164" fontId="0" fillId="9" borderId="47" xfId="0" applyNumberFormat="1" applyFill="1" applyBorder="1" applyAlignment="1">
      <alignment vertical="center"/>
    </xf>
    <xf numFmtId="0" fontId="0" fillId="13" borderId="38" xfId="0" applyFill="1" applyBorder="1" applyAlignment="1">
      <alignment vertical="center"/>
    </xf>
    <xf numFmtId="165" fontId="0" fillId="13" borderId="41" xfId="0" applyNumberFormat="1" applyFill="1" applyBorder="1" applyAlignment="1">
      <alignment vertical="center"/>
    </xf>
    <xf numFmtId="0" fontId="1" fillId="2" borderId="29" xfId="0"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164" fontId="1" fillId="2" borderId="24" xfId="0" applyNumberFormat="1" applyFont="1" applyFill="1" applyBorder="1" applyAlignment="1">
      <alignment horizontal="center" vertical="center" wrapText="1"/>
    </xf>
    <xf numFmtId="2" fontId="2" fillId="2" borderId="24" xfId="0" applyNumberFormat="1" applyFont="1" applyFill="1" applyBorder="1" applyAlignment="1">
      <alignment horizontal="center" vertical="center" wrapText="1"/>
    </xf>
    <xf numFmtId="0" fontId="0" fillId="3" borderId="40" xfId="0" applyFill="1" applyBorder="1" applyAlignment="1">
      <alignment vertical="center"/>
    </xf>
    <xf numFmtId="0" fontId="0" fillId="3" borderId="40" xfId="0" applyFill="1" applyBorder="1" applyAlignment="1">
      <alignment horizontal="center" vertical="center"/>
    </xf>
    <xf numFmtId="2" fontId="0" fillId="3" borderId="40" xfId="0" applyNumberFormat="1" applyFill="1" applyBorder="1" applyAlignment="1">
      <alignment horizontal="center" vertical="center"/>
    </xf>
    <xf numFmtId="0" fontId="0" fillId="3" borderId="48" xfId="0" applyFill="1" applyBorder="1" applyAlignment="1">
      <alignment vertical="center"/>
    </xf>
    <xf numFmtId="164" fontId="0" fillId="3" borderId="49" xfId="0" applyNumberFormat="1" applyFill="1" applyBorder="1" applyAlignment="1">
      <alignment vertical="center"/>
    </xf>
    <xf numFmtId="164" fontId="0" fillId="3" borderId="40" xfId="0" applyNumberFormat="1" applyFill="1" applyBorder="1" applyAlignment="1">
      <alignment vertical="center"/>
    </xf>
    <xf numFmtId="164" fontId="1" fillId="2" borderId="25" xfId="0" applyNumberFormat="1" applyFont="1" applyFill="1" applyBorder="1" applyAlignment="1">
      <alignment horizontal="center" vertical="center" wrapText="1"/>
    </xf>
    <xf numFmtId="164" fontId="0" fillId="6" borderId="2" xfId="0" applyNumberFormat="1" applyFill="1" applyBorder="1" applyAlignment="1">
      <alignment vertical="center"/>
    </xf>
    <xf numFmtId="164" fontId="0" fillId="7" borderId="2" xfId="0" applyNumberFormat="1" applyFill="1" applyBorder="1" applyAlignment="1">
      <alignment vertical="center"/>
    </xf>
    <xf numFmtId="164" fontId="0" fillId="7" borderId="32" xfId="0" applyNumberFormat="1" applyFill="1" applyBorder="1" applyAlignment="1">
      <alignment vertical="center"/>
    </xf>
    <xf numFmtId="0" fontId="11" fillId="3" borderId="4" xfId="0" applyFont="1" applyFill="1" applyBorder="1" applyAlignment="1">
      <alignment vertical="center"/>
    </xf>
    <xf numFmtId="0" fontId="11" fillId="3" borderId="5" xfId="0" applyFont="1" applyFill="1" applyBorder="1" applyAlignment="1">
      <alignment vertical="center"/>
    </xf>
    <xf numFmtId="0" fontId="11" fillId="3" borderId="6" xfId="0" applyFont="1" applyFill="1" applyBorder="1" applyAlignment="1">
      <alignment vertical="center"/>
    </xf>
    <xf numFmtId="0" fontId="11" fillId="3" borderId="9" xfId="0" applyFont="1" applyFill="1" applyBorder="1" applyAlignment="1">
      <alignment vertical="center"/>
    </xf>
    <xf numFmtId="0" fontId="0" fillId="3" borderId="9" xfId="0" applyFill="1" applyBorder="1" applyAlignment="1">
      <alignment vertical="center"/>
    </xf>
    <xf numFmtId="7" fontId="0" fillId="4" borderId="1" xfId="0" applyNumberFormat="1" applyFill="1" applyBorder="1" applyAlignment="1">
      <alignment vertical="center"/>
    </xf>
    <xf numFmtId="7" fontId="0" fillId="0" borderId="1" xfId="0" applyNumberFormat="1" applyFill="1" applyBorder="1" applyAlignment="1">
      <alignment vertical="center"/>
    </xf>
    <xf numFmtId="164" fontId="4" fillId="0" borderId="14" xfId="0" applyNumberFormat="1" applyFont="1" applyBorder="1" applyAlignment="1">
      <alignment vertical="center"/>
    </xf>
    <xf numFmtId="164" fontId="4" fillId="0" borderId="14" xfId="0" applyNumberFormat="1" applyFont="1" applyBorder="1" applyAlignment="1">
      <alignment horizontal="right" vertical="center" wrapText="1"/>
    </xf>
    <xf numFmtId="164" fontId="7" fillId="0" borderId="1" xfId="0" applyNumberFormat="1" applyFont="1" applyFill="1" applyBorder="1" applyAlignment="1">
      <alignment vertical="center"/>
    </xf>
    <xf numFmtId="2" fontId="7" fillId="0" borderId="1" xfId="0" applyNumberFormat="1" applyFont="1" applyFill="1" applyBorder="1" applyAlignment="1">
      <alignment horizontal="center" vertical="center"/>
    </xf>
    <xf numFmtId="2" fontId="7" fillId="0" borderId="14" xfId="0" applyNumberFormat="1" applyFont="1" applyFill="1" applyBorder="1" applyAlignment="1">
      <alignment horizontal="center" vertical="center"/>
    </xf>
    <xf numFmtId="164" fontId="7" fillId="0" borderId="14" xfId="0" applyNumberFormat="1" applyFont="1" applyFill="1" applyBorder="1" applyAlignment="1">
      <alignment vertical="center"/>
    </xf>
    <xf numFmtId="7" fontId="0" fillId="0" borderId="14" xfId="0" applyNumberFormat="1" applyFill="1" applyBorder="1" applyAlignment="1">
      <alignment vertical="center"/>
    </xf>
    <xf numFmtId="164" fontId="0" fillId="9" borderId="13" xfId="0" applyNumberFormat="1" applyFill="1" applyBorder="1" applyAlignment="1">
      <alignment vertical="center"/>
    </xf>
    <xf numFmtId="164" fontId="0" fillId="9" borderId="14" xfId="0" applyNumberFormat="1" applyFill="1" applyBorder="1" applyAlignment="1">
      <alignment vertical="center"/>
    </xf>
    <xf numFmtId="164" fontId="0" fillId="9" borderId="15" xfId="0" applyNumberFormat="1" applyFill="1" applyBorder="1" applyAlignment="1">
      <alignment vertical="center"/>
    </xf>
    <xf numFmtId="164" fontId="0" fillId="9" borderId="32" xfId="0" applyNumberFormat="1" applyFill="1" applyBorder="1" applyAlignment="1">
      <alignment vertical="center"/>
    </xf>
    <xf numFmtId="165" fontId="0" fillId="13" borderId="17" xfId="0" applyNumberFormat="1" applyFill="1" applyBorder="1" applyAlignment="1">
      <alignment vertical="center"/>
    </xf>
    <xf numFmtId="164" fontId="0" fillId="9" borderId="23" xfId="0" applyNumberFormat="1" applyFill="1" applyBorder="1" applyAlignment="1">
      <alignment vertical="center"/>
    </xf>
    <xf numFmtId="0" fontId="0" fillId="0" borderId="0" xfId="0" applyAlignment="1">
      <alignment wrapText="1"/>
    </xf>
    <xf numFmtId="164" fontId="24" fillId="4" borderId="1" xfId="0" applyNumberFormat="1" applyFont="1" applyFill="1" applyBorder="1" applyAlignment="1">
      <alignment vertical="center"/>
    </xf>
    <xf numFmtId="164" fontId="24" fillId="0" borderId="1" xfId="0" applyNumberFormat="1" applyFont="1" applyBorder="1" applyAlignment="1">
      <alignment vertical="center"/>
    </xf>
    <xf numFmtId="164" fontId="24" fillId="0" borderId="14" xfId="0" applyNumberFormat="1" applyFont="1" applyBorder="1" applyAlignment="1">
      <alignment vertical="center"/>
    </xf>
    <xf numFmtId="164" fontId="24" fillId="0" borderId="1" xfId="0" applyNumberFormat="1" applyFont="1" applyFill="1" applyBorder="1" applyAlignment="1">
      <alignment vertical="center"/>
    </xf>
    <xf numFmtId="2" fontId="24" fillId="0" borderId="1" xfId="0" applyNumberFormat="1" applyFont="1" applyFill="1" applyBorder="1" applyAlignment="1">
      <alignment horizontal="center" vertical="center" wrapText="1"/>
    </xf>
    <xf numFmtId="164" fontId="24" fillId="0" borderId="1" xfId="0" applyNumberFormat="1" applyFont="1" applyBorder="1" applyAlignment="1">
      <alignment horizontal="right" vertical="center" wrapText="1"/>
    </xf>
    <xf numFmtId="2" fontId="24" fillId="4" borderId="1" xfId="0" applyNumberFormat="1" applyFont="1" applyFill="1" applyBorder="1" applyAlignment="1">
      <alignment horizontal="center" vertical="center" wrapText="1"/>
    </xf>
    <xf numFmtId="164" fontId="24" fillId="0" borderId="14" xfId="0" applyNumberFormat="1" applyFont="1" applyFill="1" applyBorder="1" applyAlignment="1">
      <alignment vertical="center"/>
    </xf>
    <xf numFmtId="2" fontId="24" fillId="0" borderId="14" xfId="0" applyNumberFormat="1" applyFont="1" applyFill="1" applyBorder="1" applyAlignment="1">
      <alignment horizontal="center" vertical="center" wrapText="1"/>
    </xf>
    <xf numFmtId="164" fontId="25" fillId="0" borderId="1" xfId="0" applyNumberFormat="1" applyFont="1" applyBorder="1" applyAlignment="1">
      <alignment vertical="center"/>
    </xf>
    <xf numFmtId="44" fontId="25" fillId="4" borderId="1" xfId="0" applyNumberFormat="1" applyFont="1" applyFill="1" applyBorder="1" applyAlignment="1">
      <alignment vertical="center"/>
    </xf>
    <xf numFmtId="164" fontId="25" fillId="0" borderId="14" xfId="0" applyNumberFormat="1" applyFont="1" applyBorder="1" applyAlignment="1">
      <alignment vertical="center"/>
    </xf>
    <xf numFmtId="2" fontId="25" fillId="0" borderId="1" xfId="0" applyNumberFormat="1" applyFont="1" applyBorder="1" applyAlignment="1">
      <alignment horizontal="center" vertical="center"/>
    </xf>
    <xf numFmtId="2" fontId="25" fillId="4" borderId="1" xfId="0" applyNumberFormat="1" applyFont="1" applyFill="1" applyBorder="1" applyAlignment="1">
      <alignment horizontal="center" vertical="center"/>
    </xf>
    <xf numFmtId="2" fontId="25" fillId="0" borderId="14" xfId="0" applyNumberFormat="1" applyFont="1" applyBorder="1" applyAlignment="1">
      <alignment horizontal="center" vertical="center"/>
    </xf>
    <xf numFmtId="164" fontId="25" fillId="4" borderId="1" xfId="0" applyNumberFormat="1" applyFont="1" applyFill="1" applyBorder="1" applyAlignment="1">
      <alignment vertical="center"/>
    </xf>
    <xf numFmtId="164" fontId="23" fillId="0" borderId="11" xfId="0" applyNumberFormat="1" applyFont="1" applyBorder="1" applyAlignment="1">
      <alignment vertical="center"/>
    </xf>
    <xf numFmtId="164" fontId="23" fillId="0" borderId="1" xfId="0" applyNumberFormat="1" applyFont="1" applyBorder="1" applyAlignment="1">
      <alignment vertical="center"/>
    </xf>
    <xf numFmtId="164" fontId="23" fillId="0" borderId="12" xfId="0" applyNumberFormat="1" applyFont="1" applyBorder="1" applyAlignment="1">
      <alignment vertical="center"/>
    </xf>
    <xf numFmtId="164" fontId="23" fillId="4" borderId="11" xfId="0" applyNumberFormat="1" applyFont="1" applyFill="1" applyBorder="1" applyAlignment="1">
      <alignment vertical="center"/>
    </xf>
    <xf numFmtId="164" fontId="23" fillId="4" borderId="1" xfId="0" applyNumberFormat="1" applyFont="1" applyFill="1" applyBorder="1" applyAlignment="1">
      <alignment vertical="center"/>
    </xf>
    <xf numFmtId="164" fontId="23" fillId="4" borderId="12" xfId="0" applyNumberFormat="1" applyFont="1" applyFill="1" applyBorder="1" applyAlignment="1">
      <alignment vertical="center"/>
    </xf>
    <xf numFmtId="164" fontId="23" fillId="0" borderId="13" xfId="0" applyNumberFormat="1" applyFont="1" applyBorder="1" applyAlignment="1">
      <alignment vertical="center"/>
    </xf>
    <xf numFmtId="164" fontId="23" fillId="0" borderId="14" xfId="0" applyNumberFormat="1" applyFont="1" applyBorder="1" applyAlignment="1">
      <alignment vertical="center"/>
    </xf>
    <xf numFmtId="164" fontId="23" fillId="0" borderId="15" xfId="0" applyNumberFormat="1" applyFont="1" applyBorder="1" applyAlignment="1">
      <alignment vertical="center"/>
    </xf>
    <xf numFmtId="164" fontId="23" fillId="4" borderId="2" xfId="0" applyNumberFormat="1" applyFont="1" applyFill="1" applyBorder="1" applyAlignment="1">
      <alignment vertical="center"/>
    </xf>
    <xf numFmtId="164" fontId="23" fillId="8" borderId="16" xfId="0" applyNumberFormat="1" applyFont="1" applyFill="1" applyBorder="1" applyAlignment="1">
      <alignment vertical="center"/>
    </xf>
    <xf numFmtId="164" fontId="23" fillId="0" borderId="2" xfId="0" applyNumberFormat="1" applyFont="1" applyBorder="1" applyAlignment="1">
      <alignment vertical="center"/>
    </xf>
    <xf numFmtId="164" fontId="23" fillId="0" borderId="11" xfId="0" applyNumberFormat="1" applyFont="1" applyFill="1" applyBorder="1" applyAlignment="1">
      <alignment vertical="center"/>
    </xf>
    <xf numFmtId="164" fontId="23" fillId="0" borderId="1" xfId="0" applyNumberFormat="1" applyFont="1" applyFill="1" applyBorder="1" applyAlignment="1">
      <alignment vertical="center"/>
    </xf>
    <xf numFmtId="164" fontId="23" fillId="0" borderId="12" xfId="0" applyNumberFormat="1" applyFont="1" applyFill="1" applyBorder="1" applyAlignment="1">
      <alignment vertical="center"/>
    </xf>
    <xf numFmtId="164" fontId="23" fillId="5" borderId="16" xfId="0" applyNumberFormat="1" applyFont="1" applyFill="1" applyBorder="1" applyAlignment="1">
      <alignment vertical="center"/>
    </xf>
    <xf numFmtId="164" fontId="23" fillId="0" borderId="32" xfId="0" applyNumberFormat="1" applyFont="1" applyBorder="1" applyAlignment="1">
      <alignment vertical="center"/>
    </xf>
    <xf numFmtId="164" fontId="23" fillId="0" borderId="13" xfId="0" applyNumberFormat="1" applyFont="1" applyFill="1" applyBorder="1" applyAlignment="1">
      <alignment vertical="center"/>
    </xf>
    <xf numFmtId="164" fontId="23" fillId="0" borderId="14" xfId="0" applyNumberFormat="1" applyFont="1" applyFill="1" applyBorder="1" applyAlignment="1">
      <alignment vertical="center"/>
    </xf>
    <xf numFmtId="164" fontId="23" fillId="0" borderId="15" xfId="0" applyNumberFormat="1" applyFont="1" applyFill="1" applyBorder="1" applyAlignment="1">
      <alignment vertical="center"/>
    </xf>
    <xf numFmtId="164" fontId="23" fillId="5" borderId="17" xfId="0" applyNumberFormat="1" applyFont="1" applyFill="1" applyBorder="1" applyAlignment="1">
      <alignment vertical="center"/>
    </xf>
    <xf numFmtId="164" fontId="23" fillId="9" borderId="16" xfId="0" applyNumberFormat="1" applyFont="1" applyFill="1" applyBorder="1" applyAlignment="1">
      <alignment vertical="center"/>
    </xf>
    <xf numFmtId="2" fontId="24" fillId="0" borderId="1" xfId="0" applyNumberFormat="1" applyFont="1" applyBorder="1" applyAlignment="1">
      <alignment horizontal="center" vertical="center" wrapText="1"/>
    </xf>
    <xf numFmtId="0" fontId="0" fillId="0" borderId="0" xfId="0" applyAlignment="1">
      <alignment horizontal="center"/>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xf>
    <xf numFmtId="164" fontId="0" fillId="0" borderId="1" xfId="0" applyNumberFormat="1" applyFill="1" applyBorder="1" applyAlignment="1">
      <alignment horizontal="center" vertical="center"/>
    </xf>
    <xf numFmtId="164" fontId="0" fillId="3" borderId="39" xfId="0" applyNumberFormat="1" applyFill="1" applyBorder="1"/>
    <xf numFmtId="164" fontId="0" fillId="0" borderId="0" xfId="0" applyNumberFormat="1" applyFill="1" applyBorder="1"/>
    <xf numFmtId="164" fontId="0" fillId="0" borderId="0" xfId="0" applyNumberFormat="1" applyBorder="1"/>
    <xf numFmtId="164" fontId="0" fillId="3" borderId="50" xfId="0" applyNumberFormat="1" applyFill="1" applyBorder="1"/>
    <xf numFmtId="164" fontId="0" fillId="0" borderId="0" xfId="0" applyNumberFormat="1" applyAlignment="1">
      <alignment horizontal="center"/>
    </xf>
    <xf numFmtId="164" fontId="0" fillId="0" borderId="1" xfId="0" applyNumberFormat="1" applyBorder="1" applyAlignment="1">
      <alignment wrapText="1"/>
    </xf>
    <xf numFmtId="164" fontId="0" fillId="0" borderId="1" xfId="0" applyNumberFormat="1" applyBorder="1"/>
    <xf numFmtId="0" fontId="0" fillId="0" borderId="0" xfId="0" applyFill="1" applyBorder="1" applyAlignment="1">
      <alignment horizontal="left" vertical="center"/>
    </xf>
    <xf numFmtId="165" fontId="0" fillId="0" borderId="0" xfId="0" applyNumberFormat="1" applyFill="1" applyBorder="1" applyAlignment="1">
      <alignment vertical="center"/>
    </xf>
    <xf numFmtId="165" fontId="0" fillId="0" borderId="0" xfId="0" applyNumberFormat="1" applyBorder="1"/>
    <xf numFmtId="0" fontId="1" fillId="0" borderId="0" xfId="0" applyFont="1" applyFill="1" applyBorder="1" applyAlignment="1">
      <alignment horizontal="center" vertical="center" wrapText="1"/>
    </xf>
    <xf numFmtId="2" fontId="0" fillId="0" borderId="0" xfId="0" applyNumberFormat="1"/>
    <xf numFmtId="2" fontId="0" fillId="3" borderId="39" xfId="0" applyNumberFormat="1" applyFill="1" applyBorder="1"/>
    <xf numFmtId="2" fontId="0" fillId="0" borderId="0" xfId="0" applyNumberFormat="1" applyFill="1" applyBorder="1"/>
    <xf numFmtId="2" fontId="0" fillId="0" borderId="0" xfId="0" applyNumberFormat="1" applyFill="1" applyBorder="1" applyAlignment="1">
      <alignment vertical="center"/>
    </xf>
    <xf numFmtId="2" fontId="0" fillId="0" borderId="0" xfId="0" applyNumberFormat="1" applyFill="1" applyBorder="1" applyAlignment="1">
      <alignment horizontal="center" vertical="center"/>
    </xf>
    <xf numFmtId="164" fontId="1" fillId="0" borderId="0" xfId="0" applyNumberFormat="1"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164" fontId="0" fillId="0" borderId="0" xfId="0" applyNumberFormat="1" applyAlignment="1">
      <alignment wrapText="1"/>
    </xf>
    <xf numFmtId="165" fontId="0" fillId="0" borderId="0" xfId="0" applyNumberFormat="1"/>
    <xf numFmtId="164" fontId="11" fillId="7"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2" fontId="11" fillId="7"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xf>
    <xf numFmtId="164" fontId="11" fillId="7" borderId="2" xfId="0" applyNumberFormat="1" applyFont="1" applyFill="1" applyBorder="1" applyAlignment="1">
      <alignment horizontal="center" vertical="center" wrapText="1"/>
    </xf>
    <xf numFmtId="164" fontId="0" fillId="0" borderId="2" xfId="0" applyNumberFormat="1" applyBorder="1"/>
    <xf numFmtId="164" fontId="11" fillId="7" borderId="33" xfId="0" applyNumberFormat="1" applyFont="1" applyFill="1" applyBorder="1" applyAlignment="1">
      <alignment horizontal="center" vertical="center" wrapText="1"/>
    </xf>
    <xf numFmtId="164" fontId="11" fillId="7" borderId="34" xfId="0" applyNumberFormat="1" applyFont="1" applyFill="1" applyBorder="1" applyAlignment="1">
      <alignment horizontal="center" vertical="center" wrapText="1"/>
    </xf>
    <xf numFmtId="164" fontId="11" fillId="7" borderId="11" xfId="0" applyNumberFormat="1" applyFont="1" applyFill="1" applyBorder="1" applyAlignment="1">
      <alignment horizontal="center" vertical="center" wrapText="1"/>
    </xf>
    <xf numFmtId="164" fontId="0" fillId="2" borderId="11" xfId="0" applyNumberFormat="1" applyFill="1" applyBorder="1"/>
    <xf numFmtId="164" fontId="0" fillId="2" borderId="1" xfId="0" applyNumberFormat="1" applyFill="1" applyBorder="1"/>
    <xf numFmtId="164" fontId="0" fillId="2" borderId="13" xfId="0" applyNumberFormat="1" applyFill="1" applyBorder="1"/>
    <xf numFmtId="164" fontId="0" fillId="2" borderId="14" xfId="0" applyNumberFormat="1" applyFill="1" applyBorder="1"/>
    <xf numFmtId="0" fontId="11" fillId="0" borderId="0" xfId="0" applyFont="1"/>
    <xf numFmtId="164" fontId="11" fillId="0" borderId="1" xfId="0" applyNumberFormat="1" applyFont="1" applyFill="1" applyBorder="1" applyAlignment="1">
      <alignment vertical="center"/>
    </xf>
    <xf numFmtId="164" fontId="11" fillId="0" borderId="1" xfId="0" applyNumberFormat="1" applyFont="1" applyBorder="1"/>
    <xf numFmtId="164" fontId="11" fillId="0" borderId="2" xfId="0" applyNumberFormat="1" applyFont="1" applyBorder="1"/>
    <xf numFmtId="164" fontId="11" fillId="2" borderId="13" xfId="0" applyNumberFormat="1" applyFont="1" applyFill="1" applyBorder="1"/>
    <xf numFmtId="164" fontId="11" fillId="2" borderId="14" xfId="0" applyNumberFormat="1" applyFont="1" applyFill="1" applyBorder="1"/>
    <xf numFmtId="0" fontId="1" fillId="4" borderId="1" xfId="0"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164" fontId="0" fillId="0" borderId="2" xfId="0" applyNumberFormat="1" applyBorder="1" applyAlignment="1">
      <alignment wrapText="1"/>
    </xf>
    <xf numFmtId="164" fontId="0" fillId="2" borderId="11" xfId="0" applyNumberFormat="1" applyFill="1" applyBorder="1" applyAlignment="1">
      <alignment wrapText="1"/>
    </xf>
    <xf numFmtId="164" fontId="0" fillId="2" borderId="1" xfId="0" applyNumberFormat="1" applyFill="1" applyBorder="1" applyAlignment="1">
      <alignment wrapText="1"/>
    </xf>
    <xf numFmtId="164" fontId="0" fillId="2" borderId="12" xfId="0" applyNumberFormat="1" applyFill="1" applyBorder="1" applyAlignment="1">
      <alignment wrapText="1"/>
    </xf>
    <xf numFmtId="164" fontId="0" fillId="2" borderId="13" xfId="0" applyNumberFormat="1" applyFill="1" applyBorder="1" applyAlignment="1">
      <alignment wrapText="1"/>
    </xf>
    <xf numFmtId="164" fontId="0" fillId="2" borderId="14" xfId="0" applyNumberFormat="1" applyFill="1" applyBorder="1" applyAlignment="1">
      <alignment wrapText="1"/>
    </xf>
    <xf numFmtId="164" fontId="0" fillId="2" borderId="15" xfId="0" applyNumberFormat="1" applyFill="1" applyBorder="1" applyAlignment="1">
      <alignment wrapText="1"/>
    </xf>
    <xf numFmtId="164" fontId="0" fillId="2" borderId="33" xfId="0" applyNumberFormat="1" applyFill="1" applyBorder="1" applyAlignment="1">
      <alignment wrapText="1"/>
    </xf>
    <xf numFmtId="164" fontId="0" fillId="2" borderId="34" xfId="0" applyNumberFormat="1" applyFill="1" applyBorder="1" applyAlignment="1">
      <alignment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164" fontId="11" fillId="0" borderId="1" xfId="0" applyNumberFormat="1" applyFont="1" applyBorder="1" applyAlignment="1">
      <alignment wrapText="1"/>
    </xf>
    <xf numFmtId="164" fontId="11" fillId="0" borderId="2" xfId="0" applyNumberFormat="1" applyFont="1" applyBorder="1" applyAlignment="1">
      <alignment wrapText="1"/>
    </xf>
    <xf numFmtId="164" fontId="11" fillId="2" borderId="13" xfId="0" applyNumberFormat="1" applyFont="1" applyFill="1" applyBorder="1" applyAlignment="1">
      <alignment wrapText="1"/>
    </xf>
    <xf numFmtId="164" fontId="11" fillId="2" borderId="14" xfId="0" applyNumberFormat="1" applyFont="1" applyFill="1" applyBorder="1" applyAlignment="1">
      <alignment wrapText="1"/>
    </xf>
    <xf numFmtId="164" fontId="0" fillId="2" borderId="2" xfId="0" applyNumberFormat="1" applyFill="1" applyBorder="1" applyAlignment="1">
      <alignment wrapText="1"/>
    </xf>
    <xf numFmtId="164" fontId="0" fillId="2" borderId="32" xfId="0" applyNumberFormat="1" applyFill="1" applyBorder="1" applyAlignment="1">
      <alignment wrapText="1"/>
    </xf>
    <xf numFmtId="164" fontId="0" fillId="5" borderId="16" xfId="0" applyNumberFormat="1" applyFill="1" applyBorder="1" applyAlignment="1">
      <alignment wrapText="1"/>
    </xf>
    <xf numFmtId="164" fontId="0" fillId="5" borderId="17" xfId="0" applyNumberFormat="1" applyFill="1" applyBorder="1" applyAlignment="1">
      <alignment wrapText="1"/>
    </xf>
    <xf numFmtId="164" fontId="0" fillId="2" borderId="51" xfId="0" applyNumberFormat="1" applyFill="1" applyBorder="1" applyAlignment="1">
      <alignment wrapText="1"/>
    </xf>
    <xf numFmtId="164" fontId="11" fillId="2" borderId="32" xfId="0" applyNumberFormat="1" applyFont="1" applyFill="1" applyBorder="1" applyAlignment="1">
      <alignment wrapText="1"/>
    </xf>
    <xf numFmtId="164" fontId="11" fillId="5" borderId="17" xfId="0" applyNumberFormat="1" applyFont="1" applyFill="1" applyBorder="1" applyAlignment="1">
      <alignment wrapText="1"/>
    </xf>
    <xf numFmtId="164" fontId="0" fillId="5" borderId="36" xfId="0" applyNumberFormat="1" applyFill="1" applyBorder="1" applyAlignment="1">
      <alignment wrapText="1"/>
    </xf>
    <xf numFmtId="164" fontId="11" fillId="4" borderId="38" xfId="0" applyNumberFormat="1" applyFont="1" applyFill="1" applyBorder="1" applyAlignment="1"/>
    <xf numFmtId="164" fontId="11" fillId="4" borderId="39" xfId="0" applyNumberFormat="1" applyFont="1" applyFill="1" applyBorder="1" applyAlignment="1">
      <alignment wrapText="1"/>
    </xf>
    <xf numFmtId="164" fontId="11" fillId="4" borderId="50" xfId="0" applyNumberFormat="1" applyFont="1" applyFill="1" applyBorder="1" applyAlignment="1">
      <alignment wrapText="1"/>
    </xf>
    <xf numFmtId="164" fontId="0" fillId="4" borderId="39" xfId="0" applyNumberFormat="1" applyFill="1" applyBorder="1" applyAlignment="1">
      <alignment wrapText="1"/>
    </xf>
    <xf numFmtId="164" fontId="0" fillId="4" borderId="50" xfId="0" applyNumberFormat="1" applyFill="1" applyBorder="1" applyAlignment="1">
      <alignment wrapText="1"/>
    </xf>
    <xf numFmtId="164" fontId="0" fillId="4" borderId="52" xfId="0" applyNumberFormat="1" applyFont="1" applyFill="1" applyBorder="1" applyAlignment="1">
      <alignment horizontal="center" vertical="center" wrapText="1"/>
    </xf>
    <xf numFmtId="164" fontId="0" fillId="4" borderId="53" xfId="0" applyNumberFormat="1" applyFont="1" applyFill="1" applyBorder="1" applyAlignment="1">
      <alignment horizontal="center" vertical="center" wrapText="1"/>
    </xf>
    <xf numFmtId="164" fontId="0" fillId="4" borderId="55" xfId="0" applyNumberFormat="1" applyFont="1" applyFill="1" applyBorder="1" applyAlignment="1">
      <alignment horizontal="center" vertical="center" wrapText="1"/>
    </xf>
    <xf numFmtId="164" fontId="0" fillId="4" borderId="9" xfId="0" applyNumberFormat="1" applyFont="1" applyFill="1" applyBorder="1" applyAlignment="1">
      <alignment horizontal="center" vertical="center" wrapText="1"/>
    </xf>
    <xf numFmtId="164" fontId="11" fillId="4" borderId="52" xfId="0" applyNumberFormat="1" applyFont="1" applyFill="1" applyBorder="1" applyAlignment="1">
      <alignment horizontal="center" vertical="center" wrapText="1"/>
    </xf>
    <xf numFmtId="164" fontId="11" fillId="4" borderId="53" xfId="0" applyNumberFormat="1" applyFont="1" applyFill="1" applyBorder="1" applyAlignment="1">
      <alignment horizontal="center" vertical="center" wrapText="1"/>
    </xf>
    <xf numFmtId="164" fontId="11" fillId="4" borderId="55" xfId="0" applyNumberFormat="1" applyFont="1" applyFill="1" applyBorder="1" applyAlignment="1">
      <alignment horizontal="center" vertical="center" wrapText="1"/>
    </xf>
    <xf numFmtId="164" fontId="11" fillId="4" borderId="9" xfId="0" applyNumberFormat="1" applyFont="1" applyFill="1" applyBorder="1" applyAlignment="1">
      <alignment horizontal="center" vertical="center" wrapText="1"/>
    </xf>
    <xf numFmtId="164" fontId="7" fillId="4" borderId="1" xfId="0" applyNumberFormat="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164" fontId="0" fillId="4" borderId="1" xfId="0" applyNumberFormat="1" applyFont="1" applyFill="1" applyBorder="1" applyAlignment="1">
      <alignment horizontal="center" vertical="center" wrapText="1"/>
    </xf>
    <xf numFmtId="164" fontId="0" fillId="4" borderId="2" xfId="0" applyNumberFormat="1" applyFont="1" applyFill="1" applyBorder="1" applyAlignment="1">
      <alignment horizontal="center" vertical="center" wrapText="1"/>
    </xf>
    <xf numFmtId="164" fontId="11" fillId="4" borderId="1" xfId="0" applyNumberFormat="1" applyFont="1" applyFill="1" applyBorder="1" applyAlignment="1">
      <alignment horizontal="center" vertical="center" wrapText="1"/>
    </xf>
    <xf numFmtId="164" fontId="11" fillId="4" borderId="2" xfId="0" applyNumberFormat="1" applyFont="1" applyFill="1" applyBorder="1" applyAlignment="1">
      <alignment horizontal="center" vertical="center" wrapText="1"/>
    </xf>
    <xf numFmtId="164" fontId="11" fillId="4" borderId="33" xfId="0" applyNumberFormat="1" applyFont="1" applyFill="1" applyBorder="1" applyAlignment="1">
      <alignment horizontal="center" vertical="center" wrapText="1"/>
    </xf>
    <xf numFmtId="164" fontId="11" fillId="4" borderId="34" xfId="0" applyNumberFormat="1" applyFont="1" applyFill="1" applyBorder="1" applyAlignment="1">
      <alignment horizontal="center" vertical="center" wrapText="1"/>
    </xf>
    <xf numFmtId="164" fontId="11" fillId="4" borderId="51" xfId="0" applyNumberFormat="1" applyFont="1" applyFill="1" applyBorder="1" applyAlignment="1">
      <alignment horizontal="center" vertical="center" wrapText="1"/>
    </xf>
    <xf numFmtId="164" fontId="11" fillId="4" borderId="36" xfId="0" applyNumberFormat="1" applyFont="1" applyFill="1" applyBorder="1" applyAlignment="1">
      <alignment horizontal="center" vertical="center" wrapText="1"/>
    </xf>
    <xf numFmtId="164" fontId="11" fillId="4" borderId="54"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2" fontId="11" fillId="0" borderId="0" xfId="0" applyNumberFormat="1" applyFont="1" applyFill="1" applyBorder="1" applyAlignment="1">
      <alignment vertical="center"/>
    </xf>
    <xf numFmtId="164" fontId="11" fillId="0" borderId="0" xfId="0" applyNumberFormat="1" applyFont="1" applyFill="1" applyBorder="1" applyAlignment="1">
      <alignment vertical="center"/>
    </xf>
    <xf numFmtId="164" fontId="11" fillId="0" borderId="0" xfId="0" applyNumberFormat="1" applyFont="1" applyFill="1" applyBorder="1"/>
    <xf numFmtId="0" fontId="0" fillId="0" borderId="0" xfId="0" applyFill="1"/>
    <xf numFmtId="164" fontId="0" fillId="0" borderId="0" xfId="0" applyNumberFormat="1" applyFill="1" applyAlignment="1">
      <alignment wrapText="1"/>
    </xf>
    <xf numFmtId="164" fontId="11" fillId="0" borderId="0" xfId="0" applyNumberFormat="1" applyFont="1" applyFill="1" applyAlignment="1">
      <alignment wrapText="1"/>
    </xf>
    <xf numFmtId="164" fontId="0" fillId="0" borderId="0" xfId="0" applyNumberFormat="1" applyFill="1" applyBorder="1" applyAlignment="1">
      <alignment horizontal="center" vertical="center"/>
    </xf>
    <xf numFmtId="164" fontId="0" fillId="0" borderId="0" xfId="0" applyNumberFormat="1" applyFill="1"/>
    <xf numFmtId="0" fontId="11" fillId="15" borderId="38" xfId="0" applyFont="1" applyFill="1" applyBorder="1" applyAlignment="1">
      <alignment horizontal="left"/>
    </xf>
    <xf numFmtId="0" fontId="11" fillId="15" borderId="39" xfId="0" applyFont="1" applyFill="1" applyBorder="1"/>
    <xf numFmtId="0" fontId="11" fillId="15" borderId="39" xfId="0" applyFont="1" applyFill="1" applyBorder="1" applyAlignment="1">
      <alignment horizontal="center"/>
    </xf>
    <xf numFmtId="2" fontId="11" fillId="15" borderId="39" xfId="0" applyNumberFormat="1" applyFont="1" applyFill="1" applyBorder="1"/>
    <xf numFmtId="164" fontId="11" fillId="15" borderId="39" xfId="0" applyNumberFormat="1" applyFont="1" applyFill="1" applyBorder="1"/>
    <xf numFmtId="0" fontId="11" fillId="0" borderId="0" xfId="0" applyFont="1" applyAlignment="1">
      <alignment horizontal="left"/>
    </xf>
    <xf numFmtId="0" fontId="11" fillId="0" borderId="0" xfId="0" applyFont="1" applyAlignment="1">
      <alignment horizontal="center"/>
    </xf>
    <xf numFmtId="2" fontId="11" fillId="0" borderId="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164" fontId="11" fillId="7" borderId="38" xfId="0" applyNumberFormat="1" applyFont="1" applyFill="1" applyBorder="1"/>
    <xf numFmtId="164" fontId="11" fillId="7" borderId="39" xfId="0" applyNumberFormat="1" applyFont="1" applyFill="1" applyBorder="1"/>
    <xf numFmtId="164" fontId="1" fillId="0" borderId="20" xfId="0" applyNumberFormat="1" applyFont="1" applyFill="1" applyBorder="1" applyAlignment="1">
      <alignment horizontal="center" vertical="center" wrapText="1"/>
    </xf>
    <xf numFmtId="164" fontId="11" fillId="0" borderId="20" xfId="0" applyNumberFormat="1" applyFont="1" applyBorder="1" applyAlignment="1">
      <alignment wrapText="1"/>
    </xf>
    <xf numFmtId="164" fontId="11" fillId="0" borderId="23" xfId="0" applyNumberFormat="1" applyFont="1" applyBorder="1" applyAlignment="1">
      <alignment wrapText="1"/>
    </xf>
    <xf numFmtId="164" fontId="11" fillId="2" borderId="19" xfId="0" applyNumberFormat="1" applyFont="1" applyFill="1" applyBorder="1" applyAlignment="1">
      <alignment wrapText="1"/>
    </xf>
    <xf numFmtId="164" fontId="11" fillId="2" borderId="20" xfId="0" applyNumberFormat="1" applyFont="1" applyFill="1" applyBorder="1" applyAlignment="1">
      <alignment wrapText="1"/>
    </xf>
    <xf numFmtId="164" fontId="11" fillId="2" borderId="23" xfId="0" applyNumberFormat="1" applyFont="1" applyFill="1" applyBorder="1" applyAlignment="1">
      <alignment wrapText="1"/>
    </xf>
    <xf numFmtId="165" fontId="11" fillId="4" borderId="44" xfId="0" applyNumberFormat="1" applyFont="1" applyFill="1" applyBorder="1"/>
    <xf numFmtId="165" fontId="11" fillId="4" borderId="42" xfId="0" applyNumberFormat="1" applyFont="1" applyFill="1" applyBorder="1"/>
    <xf numFmtId="164" fontId="0" fillId="5" borderId="50" xfId="0" applyNumberFormat="1" applyFill="1" applyBorder="1" applyAlignment="1">
      <alignment wrapText="1"/>
    </xf>
    <xf numFmtId="164" fontId="0" fillId="5" borderId="39" xfId="0" applyNumberFormat="1" applyFill="1" applyBorder="1" applyAlignment="1">
      <alignment wrapText="1"/>
    </xf>
    <xf numFmtId="165" fontId="11" fillId="5" borderId="3" xfId="0" applyNumberFormat="1" applyFont="1" applyFill="1" applyBorder="1" applyAlignment="1">
      <alignment wrapText="1"/>
    </xf>
    <xf numFmtId="165" fontId="11" fillId="4" borderId="53" xfId="0" applyNumberFormat="1" applyFont="1" applyFill="1" applyBorder="1"/>
    <xf numFmtId="165" fontId="11" fillId="4" borderId="54" xfId="0" applyNumberFormat="1" applyFont="1" applyFill="1" applyBorder="1"/>
    <xf numFmtId="164" fontId="11" fillId="5" borderId="38" xfId="0" applyNumberFormat="1" applyFont="1" applyFill="1" applyBorder="1"/>
    <xf numFmtId="49" fontId="11" fillId="7"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49" fontId="7"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xf>
    <xf numFmtId="1" fontId="7" fillId="0" borderId="1" xfId="0" applyNumberFormat="1" applyFont="1" applyFill="1" applyBorder="1" applyAlignment="1">
      <alignment horizontal="center" vertical="center" wrapText="1"/>
    </xf>
    <xf numFmtId="0" fontId="11" fillId="4" borderId="38" xfId="0" applyFont="1" applyFill="1" applyBorder="1" applyAlignment="1">
      <alignment horizontal="left"/>
    </xf>
    <xf numFmtId="0" fontId="0" fillId="4" borderId="39" xfId="0" applyFill="1" applyBorder="1"/>
    <xf numFmtId="164" fontId="0" fillId="4" borderId="39" xfId="0" applyNumberFormat="1" applyFill="1" applyBorder="1" applyAlignment="1">
      <alignment horizontal="center"/>
    </xf>
    <xf numFmtId="2" fontId="0" fillId="4" borderId="39" xfId="0" applyNumberFormat="1" applyFill="1" applyBorder="1"/>
    <xf numFmtId="164" fontId="0" fillId="4" borderId="39" xfId="0" applyNumberFormat="1" applyFill="1" applyBorder="1"/>
    <xf numFmtId="0" fontId="0" fillId="4" borderId="50" xfId="0" applyFill="1" applyBorder="1"/>
    <xf numFmtId="164" fontId="11" fillId="5" borderId="9" xfId="0" applyNumberFormat="1" applyFont="1" applyFill="1" applyBorder="1" applyAlignment="1">
      <alignment horizontal="center" vertical="center" wrapText="1"/>
    </xf>
    <xf numFmtId="164" fontId="11" fillId="5" borderId="36" xfId="0" applyNumberFormat="1" applyFont="1" applyFill="1" applyBorder="1" applyAlignment="1">
      <alignment horizontal="center" vertical="center" wrapText="1"/>
    </xf>
    <xf numFmtId="164" fontId="11" fillId="5" borderId="54" xfId="0" applyNumberFormat="1" applyFont="1" applyFill="1" applyBorder="1" applyAlignment="1">
      <alignment horizontal="center" vertical="center" wrapText="1"/>
    </xf>
    <xf numFmtId="164" fontId="0" fillId="4" borderId="11" xfId="0" applyNumberFormat="1" applyFont="1" applyFill="1" applyBorder="1" applyAlignment="1">
      <alignment horizontal="center" vertical="center" wrapText="1"/>
    </xf>
    <xf numFmtId="164" fontId="0" fillId="5" borderId="16" xfId="0" applyNumberFormat="1" applyFont="1" applyFill="1" applyBorder="1" applyAlignment="1">
      <alignment horizontal="center" vertical="center" wrapText="1"/>
    </xf>
    <xf numFmtId="164" fontId="11" fillId="4" borderId="11" xfId="0" applyNumberFormat="1" applyFont="1" applyFill="1" applyBorder="1" applyAlignment="1">
      <alignment horizontal="center" vertical="center" wrapText="1"/>
    </xf>
    <xf numFmtId="164" fontId="11" fillId="5" borderId="16"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2" fontId="7" fillId="0" borderId="0" xfId="0" applyNumberFormat="1" applyFont="1" applyFill="1" applyBorder="1" applyAlignment="1">
      <alignment horizontal="center" vertical="center" wrapText="1"/>
    </xf>
    <xf numFmtId="164" fontId="0" fillId="0" borderId="0" xfId="0" applyNumberFormat="1" applyFont="1" applyFill="1" applyAlignment="1">
      <alignment wrapText="1"/>
    </xf>
    <xf numFmtId="164" fontId="0" fillId="5" borderId="9" xfId="0" applyNumberFormat="1" applyFont="1" applyFill="1" applyBorder="1" applyAlignment="1">
      <alignment horizontal="center" vertical="center" wrapText="1"/>
    </xf>
    <xf numFmtId="164" fontId="11" fillId="4" borderId="19" xfId="0" applyNumberFormat="1" applyFont="1" applyFill="1" applyBorder="1" applyAlignment="1">
      <alignment horizontal="center" vertical="center" wrapText="1"/>
    </xf>
    <xf numFmtId="164" fontId="11" fillId="4" borderId="20" xfId="0" applyNumberFormat="1" applyFont="1" applyFill="1" applyBorder="1" applyAlignment="1">
      <alignment horizontal="center" vertical="center" wrapText="1"/>
    </xf>
    <xf numFmtId="164" fontId="11" fillId="4" borderId="23" xfId="0" applyNumberFormat="1" applyFont="1" applyFill="1" applyBorder="1" applyAlignment="1">
      <alignment horizontal="center" vertical="center" wrapText="1"/>
    </xf>
    <xf numFmtId="164" fontId="11" fillId="5" borderId="22" xfId="0" applyNumberFormat="1" applyFont="1" applyFill="1" applyBorder="1" applyAlignment="1">
      <alignment horizontal="center" vertical="center" wrapText="1"/>
    </xf>
    <xf numFmtId="164" fontId="11" fillId="4" borderId="12" xfId="0" applyNumberFormat="1" applyFont="1" applyFill="1" applyBorder="1" applyAlignment="1">
      <alignment horizontal="center" vertical="center" wrapText="1"/>
    </xf>
    <xf numFmtId="164" fontId="11" fillId="0" borderId="0" xfId="0" applyNumberFormat="1" applyFont="1" applyFill="1" applyAlignment="1">
      <alignment horizontal="center" vertical="center"/>
    </xf>
    <xf numFmtId="0" fontId="0" fillId="0" borderId="0" xfId="0" applyFont="1" applyFill="1" applyBorder="1" applyAlignment="1">
      <alignment horizontal="center" vertical="center"/>
    </xf>
    <xf numFmtId="164" fontId="0"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164" fontId="0" fillId="0" borderId="0" xfId="0" applyNumberFormat="1" applyFont="1" applyFill="1" applyAlignment="1">
      <alignment horizontal="center" vertical="center"/>
    </xf>
    <xf numFmtId="164" fontId="11" fillId="4" borderId="16"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164" fontId="0" fillId="4" borderId="16" xfId="0" applyNumberFormat="1" applyFont="1" applyFill="1" applyBorder="1" applyAlignment="1">
      <alignment horizontal="center" vertical="center" wrapText="1"/>
    </xf>
    <xf numFmtId="164" fontId="0" fillId="3" borderId="3" xfId="0" applyNumberFormat="1" applyFill="1" applyBorder="1" applyProtection="1">
      <protection locked="0"/>
    </xf>
    <xf numFmtId="167" fontId="0" fillId="3" borderId="3" xfId="0" applyNumberFormat="1" applyFill="1" applyBorder="1" applyProtection="1">
      <protection locked="0"/>
    </xf>
    <xf numFmtId="0" fontId="0" fillId="0" borderId="0" xfId="0"/>
    <xf numFmtId="0" fontId="0" fillId="3" borderId="38" xfId="0" applyFill="1" applyBorder="1" applyAlignment="1" applyProtection="1">
      <alignment horizontal="left"/>
      <protection locked="0"/>
    </xf>
    <xf numFmtId="167" fontId="0" fillId="3" borderId="3" xfId="0" applyNumberFormat="1" applyFill="1" applyBorder="1" applyAlignment="1" applyProtection="1">
      <alignment horizontal="left" vertical="center"/>
      <protection locked="0"/>
    </xf>
    <xf numFmtId="164" fontId="0" fillId="3" borderId="3" xfId="0" applyNumberFormat="1" applyFill="1" applyBorder="1" applyAlignment="1" applyProtection="1">
      <alignment horizontal="left" vertical="center"/>
      <protection locked="0"/>
    </xf>
    <xf numFmtId="0" fontId="22" fillId="0" borderId="0" xfId="1" applyFont="1" applyAlignment="1">
      <alignment horizontal="center" vertical="center" wrapText="1"/>
    </xf>
    <xf numFmtId="0" fontId="19" fillId="0" borderId="0" xfId="1" applyFont="1" applyAlignment="1">
      <alignment wrapText="1"/>
    </xf>
    <xf numFmtId="0" fontId="0" fillId="0" borderId="0" xfId="0" applyAlignment="1">
      <alignment wrapText="1"/>
    </xf>
    <xf numFmtId="0" fontId="0" fillId="0" borderId="0" xfId="0"/>
    <xf numFmtId="0" fontId="11" fillId="0" borderId="38" xfId="0" applyFont="1" applyBorder="1" applyAlignment="1">
      <alignment horizontal="left"/>
    </xf>
    <xf numFmtId="0" fontId="0" fillId="0" borderId="50" xfId="0" applyBorder="1"/>
    <xf numFmtId="0" fontId="11" fillId="0" borderId="38" xfId="0" applyFont="1" applyBorder="1" applyAlignment="1">
      <alignment horizontal="left" vertical="center"/>
    </xf>
    <xf numFmtId="0" fontId="0" fillId="0" borderId="39" xfId="0" applyBorder="1"/>
    <xf numFmtId="0" fontId="0" fillId="0" borderId="39" xfId="0" applyBorder="1" applyAlignment="1">
      <alignment horizontal="center"/>
    </xf>
    <xf numFmtId="2" fontId="0" fillId="0" borderId="50" xfId="0" applyNumberFormat="1" applyBorder="1"/>
    <xf numFmtId="164" fontId="11" fillId="0" borderId="38" xfId="0" applyNumberFormat="1" applyFont="1" applyBorder="1"/>
    <xf numFmtId="164" fontId="0" fillId="0" borderId="39" xfId="0" applyNumberFormat="1" applyBorder="1"/>
    <xf numFmtId="164" fontId="0" fillId="0" borderId="50" xfId="0" applyNumberFormat="1" applyBorder="1"/>
    <xf numFmtId="0" fontId="11" fillId="0" borderId="0" xfId="0" applyFont="1" applyAlignment="1">
      <alignment wrapText="1"/>
    </xf>
    <xf numFmtId="0" fontId="11" fillId="0" borderId="0" xfId="0" applyFont="1" applyAlignment="1">
      <alignment horizontal="left" wrapText="1"/>
    </xf>
    <xf numFmtId="0" fontId="0" fillId="0" borderId="0" xfId="0" applyAlignment="1">
      <alignment horizontal="left" wrapText="1" indent="1"/>
    </xf>
    <xf numFmtId="165" fontId="11" fillId="4" borderId="56" xfId="0" applyNumberFormat="1" applyFont="1" applyFill="1" applyBorder="1"/>
    <xf numFmtId="2" fontId="1" fillId="0" borderId="20" xfId="0" applyNumberFormat="1" applyFont="1" applyFill="1" applyBorder="1" applyAlignment="1">
      <alignment horizontal="center" vertical="center" wrapText="1"/>
    </xf>
    <xf numFmtId="164" fontId="11" fillId="4" borderId="38" xfId="0" applyNumberFormat="1" applyFont="1" applyFill="1" applyBorder="1"/>
    <xf numFmtId="164" fontId="1" fillId="5" borderId="39" xfId="0" applyNumberFormat="1" applyFont="1" applyFill="1" applyBorder="1" applyAlignment="1">
      <alignment horizontal="center" vertical="center" wrapText="1"/>
    </xf>
    <xf numFmtId="164" fontId="0" fillId="5" borderId="39" xfId="0" applyNumberFormat="1" applyFill="1" applyBorder="1"/>
    <xf numFmtId="164" fontId="1" fillId="4" borderId="39" xfId="0" applyNumberFormat="1" applyFont="1" applyFill="1" applyBorder="1" applyAlignment="1">
      <alignment horizontal="center" vertical="center" wrapText="1"/>
    </xf>
    <xf numFmtId="164" fontId="11" fillId="16" borderId="38" xfId="0" applyNumberFormat="1" applyFont="1" applyFill="1" applyBorder="1"/>
    <xf numFmtId="164" fontId="1" fillId="16" borderId="39" xfId="0" applyNumberFormat="1" applyFont="1" applyFill="1" applyBorder="1" applyAlignment="1">
      <alignment horizontal="center" vertical="center" wrapText="1"/>
    </xf>
    <xf numFmtId="0" fontId="0" fillId="16" borderId="39" xfId="0" applyFill="1" applyBorder="1"/>
    <xf numFmtId="164" fontId="0" fillId="16" borderId="39" xfId="0" applyNumberFormat="1" applyFill="1" applyBorder="1" applyAlignment="1">
      <alignment wrapText="1"/>
    </xf>
    <xf numFmtId="165" fontId="11" fillId="16" borderId="3" xfId="0" applyNumberFormat="1" applyFont="1" applyFill="1" applyBorder="1" applyAlignment="1">
      <alignment wrapText="1"/>
    </xf>
    <xf numFmtId="164" fontId="0" fillId="5" borderId="5" xfId="0" applyNumberFormat="1" applyFill="1" applyBorder="1" applyAlignment="1">
      <alignment wrapText="1"/>
    </xf>
    <xf numFmtId="164" fontId="0" fillId="5" borderId="6" xfId="0" applyNumberFormat="1" applyFill="1" applyBorder="1" applyAlignment="1">
      <alignment wrapText="1"/>
    </xf>
    <xf numFmtId="165" fontId="11" fillId="5" borderId="9" xfId="0" applyNumberFormat="1" applyFont="1" applyFill="1" applyBorder="1" applyAlignment="1">
      <alignment wrapText="1"/>
    </xf>
    <xf numFmtId="165" fontId="11" fillId="4" borderId="41" xfId="0" applyNumberFormat="1" applyFont="1" applyFill="1" applyBorder="1"/>
    <xf numFmtId="164" fontId="11" fillId="4" borderId="39" xfId="0" applyNumberFormat="1" applyFont="1" applyFill="1" applyBorder="1"/>
    <xf numFmtId="164" fontId="11" fillId="5" borderId="39" xfId="0" applyNumberFormat="1" applyFont="1" applyFill="1" applyBorder="1"/>
    <xf numFmtId="164" fontId="0" fillId="16" borderId="39" xfId="0" applyNumberFormat="1" applyFill="1" applyBorder="1"/>
    <xf numFmtId="164" fontId="11" fillId="16" borderId="39" xfId="0" applyNumberFormat="1" applyFont="1" applyFill="1" applyBorder="1"/>
    <xf numFmtId="165" fontId="11" fillId="16" borderId="43" xfId="0" applyNumberFormat="1" applyFont="1" applyFill="1" applyBorder="1" applyAlignment="1">
      <alignment wrapText="1"/>
    </xf>
    <xf numFmtId="165" fontId="11" fillId="16" borderId="44" xfId="0" applyNumberFormat="1" applyFont="1" applyFill="1" applyBorder="1" applyAlignment="1">
      <alignment wrapText="1"/>
    </xf>
    <xf numFmtId="165" fontId="11" fillId="16" borderId="46" xfId="0" applyNumberFormat="1" applyFont="1" applyFill="1" applyBorder="1" applyAlignment="1">
      <alignment wrapText="1"/>
    </xf>
    <xf numFmtId="0" fontId="0" fillId="3" borderId="0" xfId="0" applyFill="1" applyAlignment="1">
      <alignment horizontal="left" wrapText="1" indent="1"/>
    </xf>
  </cellXfs>
  <cellStyles count="4">
    <cellStyle name="Normal" xfId="0" builtinId="0"/>
    <cellStyle name="Normal 10" xfId="3" xr:uid="{64EDE5DA-DB93-4612-AA80-4BDB9CA81502}"/>
    <cellStyle name="Normal 2" xfId="1" xr:uid="{299ABC99-1161-44BE-8080-48D136F63D8D}"/>
    <cellStyle name="Normal_Table Anew" xfId="2" xr:uid="{72366EB7-D8A6-4ABB-A76B-A76774CCA3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534670</xdr:colOff>
      <xdr:row>3</xdr:row>
      <xdr:rowOff>187325</xdr:rowOff>
    </xdr:to>
    <xdr:pic>
      <xdr:nvPicPr>
        <xdr:cNvPr id="2" name="image5.png">
          <a:extLst>
            <a:ext uri="{FF2B5EF4-FFF2-40B4-BE49-F238E27FC236}">
              <a16:creationId xmlns:a16="http://schemas.microsoft.com/office/drawing/2014/main" id="{0F29B8A2-46A1-2EBE-8978-182A5EC6B66A}"/>
            </a:ext>
          </a:extLst>
        </xdr:cNvPr>
        <xdr:cNvPicPr>
          <a:picLocks noChangeAspect="1"/>
        </xdr:cNvPicPr>
      </xdr:nvPicPr>
      <xdr:blipFill>
        <a:blip xmlns:r="http://schemas.openxmlformats.org/officeDocument/2006/relationships" r:embed="rId1" cstate="print"/>
        <a:stretch>
          <a:fillRect/>
        </a:stretch>
      </xdr:blipFill>
      <xdr:spPr>
        <a:xfrm>
          <a:off x="0" y="0"/>
          <a:ext cx="4801870" cy="758825"/>
        </a:xfrm>
        <a:prstGeom prst="rect">
          <a:avLst/>
        </a:prstGeom>
      </xdr:spPr>
    </xdr:pic>
    <xdr:clientData/>
  </xdr:twoCellAnchor>
  <xdr:twoCellAnchor editAs="oneCell">
    <xdr:from>
      <xdr:col>0</xdr:col>
      <xdr:colOff>19050</xdr:colOff>
      <xdr:row>8</xdr:row>
      <xdr:rowOff>171450</xdr:rowOff>
    </xdr:from>
    <xdr:to>
      <xdr:col>10</xdr:col>
      <xdr:colOff>217170</xdr:colOff>
      <xdr:row>32</xdr:row>
      <xdr:rowOff>66040</xdr:rowOff>
    </xdr:to>
    <xdr:pic>
      <xdr:nvPicPr>
        <xdr:cNvPr id="4" name="image7.png">
          <a:extLst>
            <a:ext uri="{FF2B5EF4-FFF2-40B4-BE49-F238E27FC236}">
              <a16:creationId xmlns:a16="http://schemas.microsoft.com/office/drawing/2014/main" id="{346EC61E-366C-AC1F-1916-1CE4C0E33FF9}"/>
            </a:ext>
          </a:extLst>
        </xdr:cNvPr>
        <xdr:cNvPicPr>
          <a:picLocks noChangeAspect="1"/>
        </xdr:cNvPicPr>
      </xdr:nvPicPr>
      <xdr:blipFill>
        <a:blip xmlns:r="http://schemas.openxmlformats.org/officeDocument/2006/relationships" r:embed="rId2" cstate="print"/>
        <a:stretch>
          <a:fillRect/>
        </a:stretch>
      </xdr:blipFill>
      <xdr:spPr>
        <a:xfrm>
          <a:off x="19050" y="1695450"/>
          <a:ext cx="6294120" cy="4466590"/>
        </a:xfrm>
        <a:prstGeom prst="rect">
          <a:avLst/>
        </a:prstGeom>
      </xdr:spPr>
    </xdr:pic>
    <xdr:clientData/>
  </xdr:twoCellAnchor>
  <xdr:twoCellAnchor editAs="oneCell">
    <xdr:from>
      <xdr:col>0</xdr:col>
      <xdr:colOff>0</xdr:colOff>
      <xdr:row>37</xdr:row>
      <xdr:rowOff>0</xdr:rowOff>
    </xdr:from>
    <xdr:to>
      <xdr:col>8</xdr:col>
      <xdr:colOff>210185</xdr:colOff>
      <xdr:row>65</xdr:row>
      <xdr:rowOff>7620</xdr:rowOff>
    </xdr:to>
    <xdr:pic>
      <xdr:nvPicPr>
        <xdr:cNvPr id="5" name="image12.png">
          <a:extLst>
            <a:ext uri="{FF2B5EF4-FFF2-40B4-BE49-F238E27FC236}">
              <a16:creationId xmlns:a16="http://schemas.microsoft.com/office/drawing/2014/main" id="{82A9AD6C-BE2A-4B0F-4CFC-C6EA6CAE13C2}"/>
            </a:ext>
          </a:extLst>
        </xdr:cNvPr>
        <xdr:cNvPicPr>
          <a:picLocks noChangeAspect="1"/>
        </xdr:cNvPicPr>
      </xdr:nvPicPr>
      <xdr:blipFill>
        <a:blip xmlns:r="http://schemas.openxmlformats.org/officeDocument/2006/relationships" r:embed="rId3" cstate="print"/>
        <a:stretch>
          <a:fillRect/>
        </a:stretch>
      </xdr:blipFill>
      <xdr:spPr>
        <a:xfrm>
          <a:off x="0" y="7048500"/>
          <a:ext cx="5086985" cy="5341620"/>
        </a:xfrm>
        <a:prstGeom prst="rect">
          <a:avLst/>
        </a:prstGeom>
      </xdr:spPr>
    </xdr:pic>
    <xdr:clientData/>
  </xdr:twoCellAnchor>
  <xdr:twoCellAnchor editAs="oneCell">
    <xdr:from>
      <xdr:col>0</xdr:col>
      <xdr:colOff>0</xdr:colOff>
      <xdr:row>67</xdr:row>
      <xdr:rowOff>0</xdr:rowOff>
    </xdr:from>
    <xdr:to>
      <xdr:col>9</xdr:col>
      <xdr:colOff>458470</xdr:colOff>
      <xdr:row>82</xdr:row>
      <xdr:rowOff>8890</xdr:rowOff>
    </xdr:to>
    <xdr:pic>
      <xdr:nvPicPr>
        <xdr:cNvPr id="6" name="image23.png">
          <a:extLst>
            <a:ext uri="{FF2B5EF4-FFF2-40B4-BE49-F238E27FC236}">
              <a16:creationId xmlns:a16="http://schemas.microsoft.com/office/drawing/2014/main" id="{546C9C28-E549-E3C3-DEF4-2399BAFF59DF}"/>
            </a:ext>
          </a:extLst>
        </xdr:cNvPr>
        <xdr:cNvPicPr>
          <a:picLocks noChangeAspect="1"/>
        </xdr:cNvPicPr>
      </xdr:nvPicPr>
      <xdr:blipFill>
        <a:blip xmlns:r="http://schemas.openxmlformats.org/officeDocument/2006/relationships" r:embed="rId4" cstate="print"/>
        <a:stretch>
          <a:fillRect/>
        </a:stretch>
      </xdr:blipFill>
      <xdr:spPr>
        <a:xfrm>
          <a:off x="0" y="12763500"/>
          <a:ext cx="5944870" cy="2866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534670</xdr:colOff>
      <xdr:row>4</xdr:row>
      <xdr:rowOff>53340</xdr:rowOff>
    </xdr:to>
    <xdr:pic>
      <xdr:nvPicPr>
        <xdr:cNvPr id="3" name="image6.png">
          <a:extLst>
            <a:ext uri="{FF2B5EF4-FFF2-40B4-BE49-F238E27FC236}">
              <a16:creationId xmlns:a16="http://schemas.microsoft.com/office/drawing/2014/main" id="{F59B52D3-9F6D-41F6-B81B-4F18069F0B04}"/>
            </a:ext>
          </a:extLst>
        </xdr:cNvPr>
        <xdr:cNvPicPr>
          <a:picLocks noChangeAspect="1"/>
        </xdr:cNvPicPr>
      </xdr:nvPicPr>
      <xdr:blipFill>
        <a:blip xmlns:r="http://schemas.openxmlformats.org/officeDocument/2006/relationships" r:embed="rId1" cstate="print"/>
        <a:stretch>
          <a:fillRect/>
        </a:stretch>
      </xdr:blipFill>
      <xdr:spPr>
        <a:xfrm>
          <a:off x="0" y="0"/>
          <a:ext cx="4801870" cy="815340"/>
        </a:xfrm>
        <a:prstGeom prst="rect">
          <a:avLst/>
        </a:prstGeom>
      </xdr:spPr>
    </xdr:pic>
    <xdr:clientData/>
  </xdr:twoCellAnchor>
  <xdr:twoCellAnchor editAs="oneCell">
    <xdr:from>
      <xdr:col>0</xdr:col>
      <xdr:colOff>0</xdr:colOff>
      <xdr:row>5</xdr:row>
      <xdr:rowOff>0</xdr:rowOff>
    </xdr:from>
    <xdr:to>
      <xdr:col>10</xdr:col>
      <xdr:colOff>255905</xdr:colOff>
      <xdr:row>28</xdr:row>
      <xdr:rowOff>115570</xdr:rowOff>
    </xdr:to>
    <xdr:pic>
      <xdr:nvPicPr>
        <xdr:cNvPr id="4" name="image8.png">
          <a:extLst>
            <a:ext uri="{FF2B5EF4-FFF2-40B4-BE49-F238E27FC236}">
              <a16:creationId xmlns:a16="http://schemas.microsoft.com/office/drawing/2014/main" id="{D3D5810C-1471-389C-804A-06B063F38489}"/>
            </a:ext>
          </a:extLst>
        </xdr:cNvPr>
        <xdr:cNvPicPr>
          <a:picLocks noChangeAspect="1"/>
        </xdr:cNvPicPr>
      </xdr:nvPicPr>
      <xdr:blipFill>
        <a:blip xmlns:r="http://schemas.openxmlformats.org/officeDocument/2006/relationships" r:embed="rId2" cstate="print"/>
        <a:stretch>
          <a:fillRect/>
        </a:stretch>
      </xdr:blipFill>
      <xdr:spPr>
        <a:xfrm>
          <a:off x="0" y="952500"/>
          <a:ext cx="6351905" cy="4497070"/>
        </a:xfrm>
        <a:prstGeom prst="rect">
          <a:avLst/>
        </a:prstGeom>
      </xdr:spPr>
    </xdr:pic>
    <xdr:clientData/>
  </xdr:twoCellAnchor>
  <xdr:twoCellAnchor editAs="oneCell">
    <xdr:from>
      <xdr:col>0</xdr:col>
      <xdr:colOff>0</xdr:colOff>
      <xdr:row>31</xdr:row>
      <xdr:rowOff>0</xdr:rowOff>
    </xdr:from>
    <xdr:to>
      <xdr:col>8</xdr:col>
      <xdr:colOff>210185</xdr:colOff>
      <xdr:row>59</xdr:row>
      <xdr:rowOff>7620</xdr:rowOff>
    </xdr:to>
    <xdr:pic>
      <xdr:nvPicPr>
        <xdr:cNvPr id="5" name="image12.png">
          <a:extLst>
            <a:ext uri="{FF2B5EF4-FFF2-40B4-BE49-F238E27FC236}">
              <a16:creationId xmlns:a16="http://schemas.microsoft.com/office/drawing/2014/main" id="{CF07BB75-25E3-05D2-0EB6-B480545FE95C}"/>
            </a:ext>
          </a:extLst>
        </xdr:cNvPr>
        <xdr:cNvPicPr>
          <a:picLocks noChangeAspect="1"/>
        </xdr:cNvPicPr>
      </xdr:nvPicPr>
      <xdr:blipFill>
        <a:blip xmlns:r="http://schemas.openxmlformats.org/officeDocument/2006/relationships" r:embed="rId3" cstate="print"/>
        <a:stretch>
          <a:fillRect/>
        </a:stretch>
      </xdr:blipFill>
      <xdr:spPr>
        <a:xfrm>
          <a:off x="0" y="5905500"/>
          <a:ext cx="5086985" cy="5341620"/>
        </a:xfrm>
        <a:prstGeom prst="rect">
          <a:avLst/>
        </a:prstGeom>
      </xdr:spPr>
    </xdr:pic>
    <xdr:clientData/>
  </xdr:twoCellAnchor>
  <xdr:twoCellAnchor editAs="oneCell">
    <xdr:from>
      <xdr:col>0</xdr:col>
      <xdr:colOff>0</xdr:colOff>
      <xdr:row>61</xdr:row>
      <xdr:rowOff>0</xdr:rowOff>
    </xdr:from>
    <xdr:to>
      <xdr:col>9</xdr:col>
      <xdr:colOff>458470</xdr:colOff>
      <xdr:row>76</xdr:row>
      <xdr:rowOff>8890</xdr:rowOff>
    </xdr:to>
    <xdr:pic>
      <xdr:nvPicPr>
        <xdr:cNvPr id="6" name="image23.png">
          <a:extLst>
            <a:ext uri="{FF2B5EF4-FFF2-40B4-BE49-F238E27FC236}">
              <a16:creationId xmlns:a16="http://schemas.microsoft.com/office/drawing/2014/main" id="{489DA09C-0629-F94D-4B7C-2D74FE5D455B}"/>
            </a:ext>
          </a:extLst>
        </xdr:cNvPr>
        <xdr:cNvPicPr>
          <a:picLocks noChangeAspect="1"/>
        </xdr:cNvPicPr>
      </xdr:nvPicPr>
      <xdr:blipFill>
        <a:blip xmlns:r="http://schemas.openxmlformats.org/officeDocument/2006/relationships" r:embed="rId4" cstate="print"/>
        <a:stretch>
          <a:fillRect/>
        </a:stretch>
      </xdr:blipFill>
      <xdr:spPr>
        <a:xfrm>
          <a:off x="0" y="11620500"/>
          <a:ext cx="5944870" cy="2866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ptune\SecActive\Projects\Safe_Rx\CMM\common\Templates\Overview_and_Methodology\Overview_and_Methodology_Template_2015.06.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CD755-398D-4C63-8346-67C19AE33AD1}">
  <dimension ref="A1:A52"/>
  <sheetViews>
    <sheetView tabSelected="1" workbookViewId="0"/>
  </sheetViews>
  <sheetFormatPr defaultRowHeight="15" x14ac:dyDescent="0.25"/>
  <cols>
    <col min="1" max="1" width="100.7109375" style="285" customWidth="1"/>
  </cols>
  <sheetData>
    <row r="1" spans="1:1" x14ac:dyDescent="0.25">
      <c r="A1" s="516" t="s">
        <v>1994</v>
      </c>
    </row>
    <row r="3" spans="1:1" x14ac:dyDescent="0.25">
      <c r="A3" s="516" t="s">
        <v>1984</v>
      </c>
    </row>
    <row r="4" spans="1:1" ht="45" x14ac:dyDescent="0.25">
      <c r="A4" s="285" t="s">
        <v>2012</v>
      </c>
    </row>
    <row r="6" spans="1:1" ht="30" x14ac:dyDescent="0.25">
      <c r="A6" s="516" t="s">
        <v>1985</v>
      </c>
    </row>
    <row r="7" spans="1:1" s="499" customFormat="1" x14ac:dyDescent="0.25">
      <c r="A7" s="285"/>
    </row>
    <row r="8" spans="1:1" s="499" customFormat="1" x14ac:dyDescent="0.25">
      <c r="A8" s="516" t="s">
        <v>1986</v>
      </c>
    </row>
    <row r="9" spans="1:1" ht="15" customHeight="1" x14ac:dyDescent="0.25">
      <c r="A9" s="518" t="s">
        <v>2013</v>
      </c>
    </row>
    <row r="10" spans="1:1" ht="30" x14ac:dyDescent="0.25">
      <c r="A10" s="518" t="s">
        <v>1987</v>
      </c>
    </row>
    <row r="11" spans="1:1" ht="30" x14ac:dyDescent="0.25">
      <c r="A11" s="518" t="s">
        <v>1988</v>
      </c>
    </row>
    <row r="12" spans="1:1" x14ac:dyDescent="0.25">
      <c r="A12" s="518" t="s">
        <v>1989</v>
      </c>
    </row>
    <row r="13" spans="1:1" s="499" customFormat="1" x14ac:dyDescent="0.25">
      <c r="A13" s="518" t="s">
        <v>2018</v>
      </c>
    </row>
    <row r="15" spans="1:1" x14ac:dyDescent="0.25">
      <c r="A15" s="517" t="s">
        <v>1990</v>
      </c>
    </row>
    <row r="16" spans="1:1" ht="30" x14ac:dyDescent="0.25">
      <c r="A16" s="518" t="s">
        <v>2014</v>
      </c>
    </row>
    <row r="17" spans="1:1" ht="30" x14ac:dyDescent="0.25">
      <c r="A17" s="518" t="s">
        <v>1992</v>
      </c>
    </row>
    <row r="18" spans="1:1" x14ac:dyDescent="0.25">
      <c r="A18" s="518" t="s">
        <v>1991</v>
      </c>
    </row>
    <row r="19" spans="1:1" x14ac:dyDescent="0.25">
      <c r="A19" s="518" t="s">
        <v>1989</v>
      </c>
    </row>
    <row r="20" spans="1:1" s="499" customFormat="1" x14ac:dyDescent="0.25">
      <c r="A20" s="518"/>
    </row>
    <row r="21" spans="1:1" ht="30" x14ac:dyDescent="0.25">
      <c r="A21" s="518" t="s">
        <v>1993</v>
      </c>
    </row>
    <row r="22" spans="1:1" ht="30" x14ac:dyDescent="0.25">
      <c r="A22" s="518" t="s">
        <v>1995</v>
      </c>
    </row>
    <row r="23" spans="1:1" x14ac:dyDescent="0.25">
      <c r="A23" s="518" t="s">
        <v>2019</v>
      </c>
    </row>
    <row r="24" spans="1:1" s="499" customFormat="1" x14ac:dyDescent="0.25">
      <c r="A24" s="518"/>
    </row>
    <row r="25" spans="1:1" x14ac:dyDescent="0.25">
      <c r="A25" s="517" t="s">
        <v>1996</v>
      </c>
    </row>
    <row r="27" spans="1:1" x14ac:dyDescent="0.25">
      <c r="A27" s="516" t="s">
        <v>2015</v>
      </c>
    </row>
    <row r="28" spans="1:1" ht="30" x14ac:dyDescent="0.25">
      <c r="A28" s="518" t="s">
        <v>1997</v>
      </c>
    </row>
    <row r="29" spans="1:1" ht="30" x14ac:dyDescent="0.25">
      <c r="A29" s="518" t="s">
        <v>1998</v>
      </c>
    </row>
    <row r="30" spans="1:1" ht="45" customHeight="1" x14ac:dyDescent="0.25">
      <c r="A30" s="518" t="s">
        <v>1999</v>
      </c>
    </row>
    <row r="31" spans="1:1" ht="60" x14ac:dyDescent="0.25">
      <c r="A31" s="518" t="s">
        <v>2009</v>
      </c>
    </row>
    <row r="32" spans="1:1" ht="60" x14ac:dyDescent="0.25">
      <c r="A32" s="518" t="s">
        <v>2016</v>
      </c>
    </row>
    <row r="34" spans="1:1" x14ac:dyDescent="0.25">
      <c r="A34" s="516" t="s">
        <v>2000</v>
      </c>
    </row>
    <row r="35" spans="1:1" ht="30" x14ac:dyDescent="0.25">
      <c r="A35" s="518" t="s">
        <v>2010</v>
      </c>
    </row>
    <row r="36" spans="1:1" ht="45" x14ac:dyDescent="0.25">
      <c r="A36" s="518" t="s">
        <v>2011</v>
      </c>
    </row>
    <row r="37" spans="1:1" ht="45" x14ac:dyDescent="0.25">
      <c r="A37" s="518" t="s">
        <v>2001</v>
      </c>
    </row>
    <row r="38" spans="1:1" ht="30" x14ac:dyDescent="0.25">
      <c r="A38" s="518" t="s">
        <v>2017</v>
      </c>
    </row>
    <row r="39" spans="1:1" x14ac:dyDescent="0.25">
      <c r="A39" s="518" t="s">
        <v>2002</v>
      </c>
    </row>
    <row r="40" spans="1:1" x14ac:dyDescent="0.25">
      <c r="A40" s="518" t="s">
        <v>2003</v>
      </c>
    </row>
    <row r="41" spans="1:1" x14ac:dyDescent="0.25">
      <c r="A41" s="518" t="s">
        <v>2004</v>
      </c>
    </row>
    <row r="42" spans="1:1" x14ac:dyDescent="0.25">
      <c r="A42" s="518" t="s">
        <v>2005</v>
      </c>
    </row>
    <row r="43" spans="1:1" x14ac:dyDescent="0.25">
      <c r="A43" s="518" t="s">
        <v>2006</v>
      </c>
    </row>
    <row r="44" spans="1:1" x14ac:dyDescent="0.25">
      <c r="A44" s="518" t="s">
        <v>2007</v>
      </c>
    </row>
    <row r="45" spans="1:1" ht="30" x14ac:dyDescent="0.25">
      <c r="A45" s="518" t="s">
        <v>2027</v>
      </c>
    </row>
    <row r="46" spans="1:1" ht="30" x14ac:dyDescent="0.25">
      <c r="A46" s="518" t="s">
        <v>2028</v>
      </c>
    </row>
    <row r="47" spans="1:1" ht="45" x14ac:dyDescent="0.25">
      <c r="A47" s="541" t="s">
        <v>2029</v>
      </c>
    </row>
    <row r="49" spans="1:1" ht="30" x14ac:dyDescent="0.25">
      <c r="A49" s="516" t="s">
        <v>2023</v>
      </c>
    </row>
    <row r="50" spans="1:1" ht="30" x14ac:dyDescent="0.25">
      <c r="A50" s="518" t="s">
        <v>2025</v>
      </c>
    </row>
    <row r="51" spans="1:1" ht="30" x14ac:dyDescent="0.25">
      <c r="A51" s="518" t="s">
        <v>2024</v>
      </c>
    </row>
    <row r="52" spans="1:1" ht="30" x14ac:dyDescent="0.25">
      <c r="A52" s="518" t="s">
        <v>2026</v>
      </c>
    </row>
  </sheetData>
  <sheetProtection algorithmName="SHA-512" hashValue="wvtuBrtcJ0gKfVGPmugvEYGEWFj0Mx91AFI7e01PHCWcFUIY7tO2t6K8IctZALPaBpp7bx59S72+5z0e8/5BSQ==" saltValue="DzFqKFV4sB/7wy1taOQwOA==" spinCount="100000" sheet="1" objects="1" scenarios="1"/>
  <phoneticPr fontId="26" type="noConversion"/>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14AEA-707C-4F2A-B60D-DB2C83AE2696}">
  <dimension ref="A1:AU153"/>
  <sheetViews>
    <sheetView workbookViewId="0">
      <selection activeCell="H33" sqref="H33"/>
    </sheetView>
  </sheetViews>
  <sheetFormatPr defaultRowHeight="15" x14ac:dyDescent="0.25"/>
  <cols>
    <col min="1" max="1" width="17.42578125" style="325" customWidth="1"/>
    <col min="2" max="2" width="18" customWidth="1"/>
    <col min="3" max="3" width="11" style="325" customWidth="1"/>
    <col min="4" max="4" width="9.140625" style="342"/>
    <col min="5" max="7" width="9.140625" style="14"/>
    <col min="8" max="22" width="10.140625" style="14" customWidth="1"/>
    <col min="23" max="23" width="1.7109375" customWidth="1"/>
    <col min="24" max="24" width="17.42578125" customWidth="1"/>
    <col min="25" max="25" width="18" customWidth="1"/>
    <col min="26" max="26" width="11" style="14" customWidth="1"/>
    <col min="27" max="27" width="9.140625" style="342"/>
    <col min="28" max="28" width="9.140625" style="14"/>
    <col min="29" max="29" width="10.28515625" style="14" bestFit="1" customWidth="1"/>
    <col min="30" max="30" width="9.140625" style="14"/>
  </cols>
  <sheetData>
    <row r="1" spans="1:47" ht="15.75" thickBot="1" x14ac:dyDescent="0.3"/>
    <row r="2" spans="1:47" s="54" customFormat="1" ht="15.75" thickBot="1" x14ac:dyDescent="0.3">
      <c r="A2" s="507" t="s">
        <v>1931</v>
      </c>
      <c r="B2" s="508"/>
      <c r="C2" s="500"/>
      <c r="D2" s="343"/>
      <c r="E2" s="331"/>
      <c r="F2" s="331"/>
      <c r="G2" s="331"/>
      <c r="H2" s="331"/>
      <c r="I2" s="331"/>
      <c r="J2" s="331"/>
      <c r="K2" s="334"/>
      <c r="L2" s="14"/>
      <c r="M2" s="14"/>
      <c r="N2" s="14"/>
      <c r="O2" s="14"/>
      <c r="P2" s="14"/>
      <c r="Q2" s="14"/>
      <c r="R2" s="14"/>
      <c r="S2" s="14"/>
      <c r="T2" s="14"/>
      <c r="U2" s="14"/>
      <c r="V2" s="14"/>
      <c r="Z2" s="14"/>
      <c r="AA2" s="342"/>
      <c r="AB2" s="14"/>
      <c r="AC2" s="14"/>
      <c r="AD2" s="14"/>
    </row>
    <row r="3" spans="1:47" s="54" customFormat="1" ht="15.75" thickBot="1" x14ac:dyDescent="0.3">
      <c r="A3" s="440"/>
      <c r="C3" s="329"/>
      <c r="D3" s="344"/>
      <c r="E3" s="332"/>
      <c r="F3" s="332"/>
      <c r="G3" s="332"/>
      <c r="H3" s="332"/>
      <c r="I3" s="332"/>
      <c r="J3" s="332"/>
      <c r="K3" s="332"/>
      <c r="L3" s="14"/>
      <c r="M3" s="14"/>
      <c r="N3" s="14"/>
      <c r="O3" s="14"/>
      <c r="P3" s="14"/>
      <c r="Q3" s="14"/>
      <c r="R3" s="14"/>
      <c r="S3" s="14"/>
      <c r="T3" s="14"/>
      <c r="U3" s="14"/>
      <c r="V3" s="14"/>
      <c r="Z3" s="14"/>
      <c r="AA3" s="342"/>
      <c r="AB3" s="14"/>
      <c r="AC3" s="14"/>
      <c r="AD3" s="14"/>
    </row>
    <row r="4" spans="1:47" s="54" customFormat="1" ht="15.75" thickBot="1" x14ac:dyDescent="0.3">
      <c r="A4" s="507" t="s">
        <v>1932</v>
      </c>
      <c r="B4" s="508"/>
      <c r="C4" s="500"/>
      <c r="D4" s="343"/>
      <c r="E4" s="331"/>
      <c r="F4" s="331"/>
      <c r="G4" s="331"/>
      <c r="H4" s="331"/>
      <c r="I4" s="331"/>
      <c r="J4" s="331"/>
      <c r="K4" s="334"/>
      <c r="L4" s="14"/>
      <c r="M4" s="14"/>
      <c r="N4" s="14"/>
      <c r="O4" s="14"/>
      <c r="P4" s="14"/>
      <c r="Q4" s="14"/>
      <c r="R4" s="14"/>
      <c r="S4" s="14"/>
      <c r="T4" s="14"/>
      <c r="U4" s="14"/>
      <c r="V4" s="14"/>
      <c r="Z4" s="14"/>
      <c r="AA4" s="342"/>
      <c r="AB4" s="14"/>
      <c r="AC4" s="14"/>
      <c r="AD4" s="14"/>
    </row>
    <row r="5" spans="1:47" ht="15.75" thickBot="1" x14ac:dyDescent="0.3">
      <c r="A5" s="441"/>
    </row>
    <row r="6" spans="1:47" ht="15.75" thickBot="1" x14ac:dyDescent="0.3">
      <c r="A6" s="509" t="s">
        <v>1923</v>
      </c>
      <c r="B6" s="510"/>
      <c r="C6" s="511"/>
      <c r="D6" s="512"/>
      <c r="E6" s="501">
        <v>1</v>
      </c>
      <c r="F6" s="335"/>
      <c r="G6" s="159"/>
      <c r="H6" s="513" t="s">
        <v>1978</v>
      </c>
      <c r="I6" s="514"/>
      <c r="J6" s="502">
        <v>200</v>
      </c>
      <c r="K6" s="332"/>
      <c r="M6" s="513" t="s">
        <v>2008</v>
      </c>
      <c r="N6" s="514"/>
      <c r="O6" s="514"/>
      <c r="P6" s="514"/>
      <c r="Q6" s="514"/>
      <c r="R6" s="514"/>
      <c r="S6" s="497">
        <v>325</v>
      </c>
    </row>
    <row r="7" spans="1:47" s="54" customFormat="1" ht="15.75" thickBot="1" x14ac:dyDescent="0.3">
      <c r="A7" s="65"/>
      <c r="C7" s="325"/>
      <c r="D7" s="342"/>
      <c r="E7" s="333"/>
      <c r="F7" s="14"/>
      <c r="G7" s="14"/>
      <c r="H7" s="14"/>
      <c r="I7" s="14"/>
      <c r="J7" s="14"/>
      <c r="K7" s="14"/>
      <c r="L7" s="14"/>
      <c r="M7" s="14"/>
      <c r="N7" s="14"/>
      <c r="O7" s="14"/>
      <c r="P7" s="14"/>
      <c r="Q7" s="14"/>
      <c r="R7" s="14"/>
      <c r="S7" s="14"/>
      <c r="T7" s="14"/>
      <c r="U7" s="14"/>
      <c r="V7" s="14"/>
      <c r="Z7" s="14"/>
      <c r="AA7" s="342"/>
      <c r="AB7" s="14"/>
      <c r="AC7" s="14"/>
      <c r="AD7" s="14"/>
    </row>
    <row r="8" spans="1:47" ht="15.75" thickBot="1" x14ac:dyDescent="0.3">
      <c r="A8" s="435" t="s">
        <v>1981</v>
      </c>
      <c r="B8" s="436"/>
      <c r="C8" s="437"/>
      <c r="D8" s="438"/>
      <c r="E8" s="439"/>
      <c r="F8" s="439"/>
      <c r="G8" s="439"/>
      <c r="H8" s="439"/>
      <c r="I8" s="439"/>
      <c r="J8" s="439"/>
      <c r="K8" s="439"/>
      <c r="L8" s="439"/>
      <c r="M8" s="439"/>
      <c r="N8" s="439"/>
      <c r="O8" s="439"/>
      <c r="P8" s="439"/>
      <c r="Q8" s="439"/>
      <c r="R8" s="439"/>
      <c r="S8" s="439"/>
      <c r="T8" s="439"/>
      <c r="U8" s="439"/>
      <c r="V8" s="439"/>
      <c r="X8" s="466" t="s">
        <v>1982</v>
      </c>
      <c r="Y8" s="467"/>
      <c r="Z8" s="468"/>
      <c r="AA8" s="469"/>
      <c r="AB8" s="470"/>
      <c r="AC8" s="470"/>
      <c r="AD8" s="470"/>
      <c r="AE8" s="467"/>
      <c r="AF8" s="467"/>
      <c r="AG8" s="467"/>
      <c r="AH8" s="467"/>
      <c r="AI8" s="467"/>
      <c r="AJ8" s="467"/>
      <c r="AK8" s="467"/>
      <c r="AL8" s="467"/>
      <c r="AM8" s="467"/>
      <c r="AN8" s="467"/>
      <c r="AO8" s="467"/>
      <c r="AP8" s="467"/>
      <c r="AQ8" s="467"/>
      <c r="AR8" s="467"/>
      <c r="AS8" s="467"/>
      <c r="AT8" s="467"/>
      <c r="AU8" s="471"/>
    </row>
    <row r="9" spans="1:47" ht="15.75" thickBot="1" x14ac:dyDescent="0.3">
      <c r="X9" s="325"/>
      <c r="Y9" s="54"/>
      <c r="Z9" s="335"/>
    </row>
    <row r="10" spans="1:47" ht="15.75" thickBot="1" x14ac:dyDescent="0.3">
      <c r="A10" s="425"/>
      <c r="B10" s="426"/>
      <c r="C10" s="425"/>
      <c r="D10" s="427"/>
      <c r="E10" s="428"/>
      <c r="F10" s="429"/>
      <c r="G10" s="429"/>
      <c r="H10" s="429"/>
      <c r="I10" s="444" t="str">
        <f>'FY 22 Urban VA Calculator'!AU4</f>
        <v>Medicare and VPD Adjusted Rate - Urban Wage Index in CBSA</v>
      </c>
      <c r="J10" s="445"/>
      <c r="K10" s="445"/>
      <c r="L10" s="445"/>
      <c r="M10" s="445"/>
      <c r="N10" s="445"/>
      <c r="O10" s="445"/>
      <c r="P10" s="445"/>
      <c r="Q10" s="445"/>
      <c r="R10" s="445"/>
      <c r="S10" s="445"/>
      <c r="T10" s="445"/>
      <c r="U10" s="445"/>
      <c r="V10" s="445"/>
      <c r="W10" s="54"/>
      <c r="X10" s="327"/>
      <c r="Y10" s="327"/>
      <c r="Z10" s="433"/>
      <c r="AA10" s="346"/>
      <c r="AB10" s="434"/>
      <c r="AC10" s="434"/>
      <c r="AD10" s="431"/>
      <c r="AE10" s="431"/>
      <c r="AF10" s="431"/>
      <c r="AG10" s="401" t="str">
        <f>'FY 22 Urban VA Calculator'!AB4</f>
        <v>VA and VPD Adjusted Rate - Urban Wage Index in CBSA</v>
      </c>
      <c r="AH10" s="402"/>
      <c r="AI10" s="402"/>
      <c r="AJ10" s="402"/>
      <c r="AK10" s="402"/>
      <c r="AL10" s="402"/>
      <c r="AM10" s="402"/>
      <c r="AN10" s="402"/>
      <c r="AO10" s="402"/>
      <c r="AP10" s="402"/>
      <c r="AQ10" s="402"/>
      <c r="AR10" s="402"/>
      <c r="AS10" s="402"/>
      <c r="AT10" s="402"/>
      <c r="AU10" s="403"/>
    </row>
    <row r="11" spans="1:47" s="65" customFormat="1" ht="30" customHeight="1" x14ac:dyDescent="0.25">
      <c r="A11" s="425"/>
      <c r="B11" s="425"/>
      <c r="C11" s="425"/>
      <c r="D11" s="442"/>
      <c r="E11" s="443"/>
      <c r="F11" s="443"/>
      <c r="G11" s="443"/>
      <c r="H11" s="443"/>
      <c r="I11" s="357" t="str">
        <f>'FY 22 Urban VA Calculator'!AU5</f>
        <v>Day
1-3</v>
      </c>
      <c r="J11" s="358" t="str">
        <f>'FY 22 Urban VA Calculator'!AV5</f>
        <v>Day
4-20</v>
      </c>
      <c r="K11" s="358" t="str">
        <f>'FY 22 Urban VA Calculator'!AW5</f>
        <v>Day
21-27</v>
      </c>
      <c r="L11" s="358" t="str">
        <f>'FY 22 Urban VA Calculator'!AX5</f>
        <v>Day
28-34</v>
      </c>
      <c r="M11" s="358" t="str">
        <f>'FY 22 Urban VA Calculator'!AY5</f>
        <v>Day
35-41</v>
      </c>
      <c r="N11" s="358" t="str">
        <f>'FY 22 Urban VA Calculator'!AZ5</f>
        <v>Day
42-48</v>
      </c>
      <c r="O11" s="358" t="str">
        <f>'FY 22 Urban VA Calculator'!BA5</f>
        <v>Day
49-55</v>
      </c>
      <c r="P11" s="358" t="str">
        <f>'FY 22 Urban VA Calculator'!BB5</f>
        <v>Day
56-62</v>
      </c>
      <c r="Q11" s="358" t="str">
        <f>'FY 22 Urban VA Calculator'!BC5</f>
        <v>Day
63-69</v>
      </c>
      <c r="R11" s="358" t="str">
        <f>'FY 22 Urban VA Calculator'!BD5</f>
        <v>Day
70-76</v>
      </c>
      <c r="S11" s="358" t="str">
        <f>'FY 22 Urban VA Calculator'!BE5</f>
        <v>Day
77-83</v>
      </c>
      <c r="T11" s="358" t="str">
        <f>'FY 22 Urban VA Calculator'!BF5</f>
        <v>Day
84-90</v>
      </c>
      <c r="U11" s="358" t="str">
        <f>'FY 22 Urban VA Calculator'!BG5</f>
        <v>Day
91-97</v>
      </c>
      <c r="V11" s="358" t="str">
        <f>'FY 22 Urban VA Calculator'!BH5</f>
        <v>Day
98-100</v>
      </c>
      <c r="X11" s="425"/>
      <c r="Y11" s="425"/>
      <c r="Z11" s="443"/>
      <c r="AA11" s="442"/>
      <c r="AB11" s="489"/>
      <c r="AC11" s="489"/>
      <c r="AD11" s="432"/>
      <c r="AE11" s="432"/>
      <c r="AF11" s="432"/>
      <c r="AG11" s="410" t="str">
        <f>'FY 22 Urban VA Calculator'!AB5</f>
        <v>Day
1-3</v>
      </c>
      <c r="AH11" s="411" t="str">
        <f>'FY 22 Urban VA Calculator'!AC5</f>
        <v>Day
4-20</v>
      </c>
      <c r="AI11" s="411" t="str">
        <f>'FY 22 Urban VA Calculator'!AD5</f>
        <v>Day
21-27</v>
      </c>
      <c r="AJ11" s="411" t="str">
        <f>'FY 22 Urban VA Calculator'!AE5</f>
        <v>Day
28-34</v>
      </c>
      <c r="AK11" s="411" t="str">
        <f>'FY 22 Urban VA Calculator'!AF5</f>
        <v>Day
35-41</v>
      </c>
      <c r="AL11" s="411" t="str">
        <f>'FY 22 Urban VA Calculator'!AG5</f>
        <v>Day
42-48</v>
      </c>
      <c r="AM11" s="411" t="str">
        <f>'FY 22 Urban VA Calculator'!AH5</f>
        <v>Day
49-55</v>
      </c>
      <c r="AN11" s="411" t="str">
        <f>'FY 22 Urban VA Calculator'!AI5</f>
        <v>Day
56-62</v>
      </c>
      <c r="AO11" s="411" t="str">
        <f>'FY 22 Urban VA Calculator'!AJ5</f>
        <v>Day
63-69</v>
      </c>
      <c r="AP11" s="411" t="str">
        <f>'FY 22 Urban VA Calculator'!AK5</f>
        <v>Day
70-76</v>
      </c>
      <c r="AQ11" s="411" t="str">
        <f>'FY 22 Urban VA Calculator'!AL5</f>
        <v>Day
77-83</v>
      </c>
      <c r="AR11" s="411" t="str">
        <f>'FY 22 Urban VA Calculator'!AM5</f>
        <v>Day
84-90</v>
      </c>
      <c r="AS11" s="411" t="str">
        <f>'FY 22 Urban VA Calculator'!AN5</f>
        <v>Day
91-97</v>
      </c>
      <c r="AT11" s="412" t="str">
        <f>'FY 22 Urban VA Calculator'!AO5</f>
        <v>Day
98-100</v>
      </c>
      <c r="AU11" s="472" t="str">
        <f>'FY 22 Urban VA Calculator'!AP5</f>
        <v>Day
100+</v>
      </c>
    </row>
    <row r="12" spans="1:47" s="53" customFormat="1" ht="75" x14ac:dyDescent="0.25">
      <c r="A12" s="352" t="str">
        <f>'FY 22 Urban VA Calculator'!A6</f>
        <v>PDPM Nursing Component Group</v>
      </c>
      <c r="B12" s="352" t="str">
        <f>'FY 22 Urban VA Calculator'!B6</f>
        <v>Nursing GG-based Function Score</v>
      </c>
      <c r="C12" s="352" t="str">
        <f>'FY 22 Urban VA Calculator'!E6</f>
        <v>Unadjusted Federal Base Rate FY 2022</v>
      </c>
      <c r="D12" s="353" t="str">
        <f>'FY 22 Urban VA Calculator'!F6</f>
        <v>CMI **</v>
      </c>
      <c r="E12" s="351" t="str">
        <f>'FY 22 Urban VA Calculator'!G6</f>
        <v>Medicare FY 2022 Rate Urban</v>
      </c>
      <c r="F12" s="351" t="str">
        <f>'FY 22 Urban VA Calculator'!AR6</f>
        <v>FY 2022 Labor Portion (70.4%)</v>
      </c>
      <c r="G12" s="351" t="str">
        <f>'FY 22 Urban VA Calculator'!AS6</f>
        <v>Non-Labor Portion</v>
      </c>
      <c r="H12" s="355" t="str">
        <f>'FY 22 Urban VA Calculator'!AT6</f>
        <v>Wage Index Adjusted Medicare Base Rate</v>
      </c>
      <c r="I12" s="359" t="str">
        <f>'FY 22 Urban VA Calculator'!AU6</f>
        <v>Medicare Base Rate * 1</v>
      </c>
      <c r="J12" s="351" t="str">
        <f>'FY 22 Urban VA Calculator'!AV6</f>
        <v>Medicare Base Rate * 1</v>
      </c>
      <c r="K12" s="351" t="str">
        <f>'FY 22 Urban VA Calculator'!AW6</f>
        <v>Medicare Base Rate * 1</v>
      </c>
      <c r="L12" s="351" t="str">
        <f>'FY 22 Urban VA Calculator'!AX6</f>
        <v>Medicare Base Rate * 1</v>
      </c>
      <c r="M12" s="351" t="str">
        <f>'FY 22 Urban VA Calculator'!AY6</f>
        <v>Medicare Base Rate * 1</v>
      </c>
      <c r="N12" s="351" t="str">
        <f>'FY 22 Urban VA Calculator'!AZ6</f>
        <v>Medicare Base Rate * 1</v>
      </c>
      <c r="O12" s="351" t="str">
        <f>'FY 22 Urban VA Calculator'!BA6</f>
        <v>Medicare Base Rate * 1</v>
      </c>
      <c r="P12" s="351" t="str">
        <f>'FY 22 Urban VA Calculator'!BB6</f>
        <v>Medicare Base Rate * 1</v>
      </c>
      <c r="Q12" s="351" t="str">
        <f>'FY 22 Urban VA Calculator'!BC6</f>
        <v>Medicare Base Rate * 1</v>
      </c>
      <c r="R12" s="351" t="str">
        <f>'FY 22 Urban VA Calculator'!BD6</f>
        <v>Medicare Base Rate * 1</v>
      </c>
      <c r="S12" s="351" t="str">
        <f>'FY 22 Urban VA Calculator'!BE6</f>
        <v>Medicare Base Rate * 1</v>
      </c>
      <c r="T12" s="351" t="str">
        <f>'FY 22 Urban VA Calculator'!BF6</f>
        <v>Medicare Base Rate * 1</v>
      </c>
      <c r="U12" s="351" t="str">
        <f>'FY 22 Urban VA Calculator'!BG6</f>
        <v>Medicare Base Rate * 1</v>
      </c>
      <c r="V12" s="351" t="str">
        <f>'FY 22 Urban VA Calculator'!BH6</f>
        <v>Medicare Base Rate * 1</v>
      </c>
      <c r="X12" s="370" t="str">
        <f>'FY 22 Urban VA Calculator'!A6</f>
        <v>PDPM Nursing Component Group</v>
      </c>
      <c r="Y12" s="370" t="str">
        <f>'FY 22 Urban VA Calculator'!B6</f>
        <v>Nursing GG-based Function Score</v>
      </c>
      <c r="Z12" s="371" t="str">
        <f>'FY 22 Urban VA Calculator'!E6</f>
        <v>Unadjusted Federal Base Rate FY 2022</v>
      </c>
      <c r="AA12" s="372" t="str">
        <f>'FY 22 Urban VA Calculator'!F6</f>
        <v>CMI **</v>
      </c>
      <c r="AB12" s="371" t="str">
        <f>'FY 22 Urban VA Calculator'!G6</f>
        <v>Medicare FY 2022 Rate Urban</v>
      </c>
      <c r="AC12" s="371" t="str">
        <f>'FY 22 Urban VA Calculator'!H6</f>
        <v>Base Rate After VA Adjustment (PDPM*0.6)</v>
      </c>
      <c r="AD12" s="418" t="str">
        <f>'FY 22 Urban VA Calculator'!Y6</f>
        <v>FY 2022 Labor Portion (70.4%)</v>
      </c>
      <c r="AE12" s="418" t="str">
        <f>'FY 22 Urban VA Calculator'!Z6</f>
        <v>Non-Labor Portion</v>
      </c>
      <c r="AF12" s="419" t="str">
        <f>'FY 22 Urban VA Calculator'!AA6</f>
        <v>Wage Index Adjusted VA Base Rate</v>
      </c>
      <c r="AG12" s="477" t="str">
        <f>'FY 22 Urban VA Calculator'!AB6</f>
        <v>VA Base Rate * 1</v>
      </c>
      <c r="AH12" s="418" t="str">
        <f>'FY 22 Urban VA Calculator'!AC6</f>
        <v>VA Base Rate * 1</v>
      </c>
      <c r="AI12" s="418" t="str">
        <f>'FY 22 Urban VA Calculator'!AD6</f>
        <v>VA Base Rate * 1</v>
      </c>
      <c r="AJ12" s="418" t="str">
        <f>'FY 22 Urban VA Calculator'!AE6</f>
        <v>VA Base Rate * 1</v>
      </c>
      <c r="AK12" s="418" t="str">
        <f>'FY 22 Urban VA Calculator'!AF6</f>
        <v>VA Base Rate * 1</v>
      </c>
      <c r="AL12" s="418" t="str">
        <f>'FY 22 Urban VA Calculator'!AG6</f>
        <v>VA Base Rate * 1</v>
      </c>
      <c r="AM12" s="418" t="str">
        <f>'FY 22 Urban VA Calculator'!AH6</f>
        <v>VA Base Rate * 1</v>
      </c>
      <c r="AN12" s="418" t="str">
        <f>'FY 22 Urban VA Calculator'!AI6</f>
        <v>VA Base Rate * 1</v>
      </c>
      <c r="AO12" s="418" t="str">
        <f>'FY 22 Urban VA Calculator'!AJ6</f>
        <v>VA Base Rate * 1</v>
      </c>
      <c r="AP12" s="418" t="str">
        <f>'FY 22 Urban VA Calculator'!AK6</f>
        <v>VA Base Rate * 1</v>
      </c>
      <c r="AQ12" s="418" t="str">
        <f>'FY 22 Urban VA Calculator'!AL6</f>
        <v>VA Base Rate * 1</v>
      </c>
      <c r="AR12" s="418" t="str">
        <f>'FY 22 Urban VA Calculator'!AM6</f>
        <v>VA Base Rate * 1</v>
      </c>
      <c r="AS12" s="418" t="str">
        <f>'FY 22 Urban VA Calculator'!AN6</f>
        <v>VA Base Rate * 1</v>
      </c>
      <c r="AT12" s="419" t="str">
        <f>'FY 22 Urban VA Calculator'!AO6</f>
        <v>VA Base Rate * 1</v>
      </c>
      <c r="AU12" s="478" t="str">
        <f>'FY 22 Urban VA Calculator'!AP6</f>
        <v>VA Base Rate * 1</v>
      </c>
    </row>
    <row r="13" spans="1:47" x14ac:dyDescent="0.25">
      <c r="A13" s="354" t="str">
        <f>'FY 22 Urban VA Calculator'!A7</f>
        <v>A - ES3</v>
      </c>
      <c r="B13" s="328" t="str">
        <f>'FY 22 Urban VA Calculator'!B7</f>
        <v>0-14</v>
      </c>
      <c r="C13" s="330">
        <f>'FY 22 Urban VA Calculator'!E7</f>
        <v>109.51</v>
      </c>
      <c r="D13" s="155">
        <f>'FY 22 Urban VA Calculator'!F7</f>
        <v>4.0599999999999996</v>
      </c>
      <c r="E13" s="199">
        <f>'FY 22 Urban VA Calculator'!G7</f>
        <v>444.61059999999998</v>
      </c>
      <c r="F13" s="337">
        <f>'FY 22 Urban VA Calculator'!AR7</f>
        <v>313.00586239999996</v>
      </c>
      <c r="G13" s="337">
        <f>'FY 22 Urban VA Calculator'!AS7</f>
        <v>131.60473760000002</v>
      </c>
      <c r="H13" s="356">
        <f>'FY 22 Urban VA Calculator'!AT7</f>
        <v>444.61059999999998</v>
      </c>
      <c r="I13" s="360">
        <f>'FY 22 Urban VA Calculator'!AU7</f>
        <v>444.61059999999998</v>
      </c>
      <c r="J13" s="361">
        <f>'FY 22 Urban VA Calculator'!AV7</f>
        <v>444.61059999999998</v>
      </c>
      <c r="K13" s="361">
        <f>'FY 22 Urban VA Calculator'!AW7</f>
        <v>444.61059999999998</v>
      </c>
      <c r="L13" s="361">
        <f>'FY 22 Urban VA Calculator'!AX7</f>
        <v>444.61059999999998</v>
      </c>
      <c r="M13" s="361">
        <f>'FY 22 Urban VA Calculator'!AY7</f>
        <v>444.61059999999998</v>
      </c>
      <c r="N13" s="361">
        <f>'FY 22 Urban VA Calculator'!AZ7</f>
        <v>444.61059999999998</v>
      </c>
      <c r="O13" s="361">
        <f>'FY 22 Urban VA Calculator'!BA7</f>
        <v>444.61059999999998</v>
      </c>
      <c r="P13" s="361">
        <f>'FY 22 Urban VA Calculator'!BB7</f>
        <v>444.61059999999998</v>
      </c>
      <c r="Q13" s="361">
        <f>'FY 22 Urban VA Calculator'!BC7</f>
        <v>444.61059999999998</v>
      </c>
      <c r="R13" s="361">
        <f>'FY 22 Urban VA Calculator'!BD7</f>
        <v>444.61059999999998</v>
      </c>
      <c r="S13" s="361">
        <f>'FY 22 Urban VA Calculator'!BE7</f>
        <v>444.61059999999998</v>
      </c>
      <c r="T13" s="361">
        <f>'FY 22 Urban VA Calculator'!BF7</f>
        <v>444.61059999999998</v>
      </c>
      <c r="U13" s="361">
        <f>'FY 22 Urban VA Calculator'!BG7</f>
        <v>444.61059999999998</v>
      </c>
      <c r="V13" s="361">
        <f>'FY 22 Urban VA Calculator'!BH7</f>
        <v>444.61059999999998</v>
      </c>
      <c r="W13" s="54"/>
      <c r="X13" s="370" t="str">
        <f>'FY 22 Urban VA Calculator'!A7</f>
        <v>A - ES3</v>
      </c>
      <c r="Y13" s="386" t="str">
        <f>'FY 22 Urban VA Calculator'!B7</f>
        <v>0-14</v>
      </c>
      <c r="Z13" s="387">
        <f>'FY 22 Urban VA Calculator'!E7</f>
        <v>109.51</v>
      </c>
      <c r="AA13" s="388">
        <f>'FY 22 Urban VA Calculator'!F7</f>
        <v>4.0599999999999996</v>
      </c>
      <c r="AB13" s="387">
        <f>'FY 22 Urban VA Calculator'!G7</f>
        <v>444.61059999999998</v>
      </c>
      <c r="AC13" s="387">
        <f>'FY 22 Urban VA Calculator'!H7</f>
        <v>266.76635999999996</v>
      </c>
      <c r="AD13" s="336">
        <f>'FY 22 Urban VA Calculator'!Y7</f>
        <v>187.80351743999995</v>
      </c>
      <c r="AE13" s="336">
        <f>'FY 22 Urban VA Calculator'!Z7</f>
        <v>78.962842560000013</v>
      </c>
      <c r="AF13" s="377">
        <f>'FY 22 Urban VA Calculator'!AA7</f>
        <v>266.76635999999996</v>
      </c>
      <c r="AG13" s="378">
        <f>'FY 22 Urban VA Calculator'!AB7</f>
        <v>266.76635999999996</v>
      </c>
      <c r="AH13" s="379">
        <f>'FY 22 Urban VA Calculator'!AC7</f>
        <v>266.76635999999996</v>
      </c>
      <c r="AI13" s="379">
        <f>'FY 22 Urban VA Calculator'!AD7</f>
        <v>266.76635999999996</v>
      </c>
      <c r="AJ13" s="379">
        <f>'FY 22 Urban VA Calculator'!AE7</f>
        <v>266.76635999999996</v>
      </c>
      <c r="AK13" s="379">
        <f>'FY 22 Urban VA Calculator'!AF7</f>
        <v>266.76635999999996</v>
      </c>
      <c r="AL13" s="379">
        <f>'FY 22 Urban VA Calculator'!AG7</f>
        <v>266.76635999999996</v>
      </c>
      <c r="AM13" s="379">
        <f>'FY 22 Urban VA Calculator'!AH7</f>
        <v>266.76635999999996</v>
      </c>
      <c r="AN13" s="379">
        <f>'FY 22 Urban VA Calculator'!AI7</f>
        <v>266.76635999999996</v>
      </c>
      <c r="AO13" s="379">
        <f>'FY 22 Urban VA Calculator'!AJ7</f>
        <v>266.76635999999996</v>
      </c>
      <c r="AP13" s="379">
        <f>'FY 22 Urban VA Calculator'!AK7</f>
        <v>266.76635999999996</v>
      </c>
      <c r="AQ13" s="379">
        <f>'FY 22 Urban VA Calculator'!AL7</f>
        <v>266.76635999999996</v>
      </c>
      <c r="AR13" s="379">
        <f>'FY 22 Urban VA Calculator'!AM7</f>
        <v>266.76635999999996</v>
      </c>
      <c r="AS13" s="379">
        <f>'FY 22 Urban VA Calculator'!AN7</f>
        <v>266.76635999999996</v>
      </c>
      <c r="AT13" s="393">
        <f>'FY 22 Urban VA Calculator'!AO7</f>
        <v>266.76635999999996</v>
      </c>
      <c r="AU13" s="395">
        <f>'FY 22 Urban VA Calculator'!AP7</f>
        <v>266.76635999999996</v>
      </c>
    </row>
    <row r="14" spans="1:47" x14ac:dyDescent="0.25">
      <c r="A14" s="354" t="str">
        <f>'FY 22 Urban VA Calculator'!A8</f>
        <v>B - ES2</v>
      </c>
      <c r="B14" s="328" t="str">
        <f>'FY 22 Urban VA Calculator'!B8</f>
        <v>0-14</v>
      </c>
      <c r="C14" s="330">
        <f>'FY 22 Urban VA Calculator'!E8</f>
        <v>109.51</v>
      </c>
      <c r="D14" s="155">
        <f>'FY 22 Urban VA Calculator'!F8</f>
        <v>3.07</v>
      </c>
      <c r="E14" s="199">
        <f>'FY 22 Urban VA Calculator'!G8</f>
        <v>336.19569999999999</v>
      </c>
      <c r="F14" s="337">
        <f>'FY 22 Urban VA Calculator'!AR8</f>
        <v>236.68177279999998</v>
      </c>
      <c r="G14" s="337">
        <f>'FY 22 Urban VA Calculator'!AS8</f>
        <v>99.513927200000012</v>
      </c>
      <c r="H14" s="356">
        <f>'FY 22 Urban VA Calculator'!AT8</f>
        <v>336.19569999999999</v>
      </c>
      <c r="I14" s="360">
        <f>'FY 22 Urban VA Calculator'!AU8</f>
        <v>336.19569999999999</v>
      </c>
      <c r="J14" s="361">
        <f>'FY 22 Urban VA Calculator'!AV8</f>
        <v>336.19569999999999</v>
      </c>
      <c r="K14" s="361">
        <f>'FY 22 Urban VA Calculator'!AW8</f>
        <v>336.19569999999999</v>
      </c>
      <c r="L14" s="361">
        <f>'FY 22 Urban VA Calculator'!AX8</f>
        <v>336.19569999999999</v>
      </c>
      <c r="M14" s="361">
        <f>'FY 22 Urban VA Calculator'!AY8</f>
        <v>336.19569999999999</v>
      </c>
      <c r="N14" s="361">
        <f>'FY 22 Urban VA Calculator'!AZ8</f>
        <v>336.19569999999999</v>
      </c>
      <c r="O14" s="361">
        <f>'FY 22 Urban VA Calculator'!BA8</f>
        <v>336.19569999999999</v>
      </c>
      <c r="P14" s="361">
        <f>'FY 22 Urban VA Calculator'!BB8</f>
        <v>336.19569999999999</v>
      </c>
      <c r="Q14" s="361">
        <f>'FY 22 Urban VA Calculator'!BC8</f>
        <v>336.19569999999999</v>
      </c>
      <c r="R14" s="361">
        <f>'FY 22 Urban VA Calculator'!BD8</f>
        <v>336.19569999999999</v>
      </c>
      <c r="S14" s="361">
        <f>'FY 22 Urban VA Calculator'!BE8</f>
        <v>336.19569999999999</v>
      </c>
      <c r="T14" s="361">
        <f>'FY 22 Urban VA Calculator'!BF8</f>
        <v>336.19569999999999</v>
      </c>
      <c r="U14" s="361">
        <f>'FY 22 Urban VA Calculator'!BG8</f>
        <v>336.19569999999999</v>
      </c>
      <c r="V14" s="361">
        <f>'FY 22 Urban VA Calculator'!BH8</f>
        <v>336.19569999999999</v>
      </c>
      <c r="W14" s="54"/>
      <c r="X14" s="370" t="str">
        <f>'FY 22 Urban VA Calculator'!A8</f>
        <v>B - ES2</v>
      </c>
      <c r="Y14" s="386" t="str">
        <f>'FY 22 Urban VA Calculator'!B8</f>
        <v>0-14</v>
      </c>
      <c r="Z14" s="387">
        <f>'FY 22 Urban VA Calculator'!E8</f>
        <v>109.51</v>
      </c>
      <c r="AA14" s="388">
        <f>'FY 22 Urban VA Calculator'!F8</f>
        <v>3.07</v>
      </c>
      <c r="AB14" s="387">
        <f>'FY 22 Urban VA Calculator'!G8</f>
        <v>336.19569999999999</v>
      </c>
      <c r="AC14" s="387">
        <f>'FY 22 Urban VA Calculator'!H8</f>
        <v>201.71741999999998</v>
      </c>
      <c r="AD14" s="336">
        <f>'FY 22 Urban VA Calculator'!Y8</f>
        <v>142.00906367999997</v>
      </c>
      <c r="AE14" s="336">
        <f>'FY 22 Urban VA Calculator'!Z8</f>
        <v>59.708356320000007</v>
      </c>
      <c r="AF14" s="377">
        <f>'FY 22 Urban VA Calculator'!AA8</f>
        <v>201.71741999999998</v>
      </c>
      <c r="AG14" s="378">
        <f>'FY 22 Urban VA Calculator'!AB8</f>
        <v>201.71741999999998</v>
      </c>
      <c r="AH14" s="379">
        <f>'FY 22 Urban VA Calculator'!AC8</f>
        <v>201.71741999999998</v>
      </c>
      <c r="AI14" s="379">
        <f>'FY 22 Urban VA Calculator'!AD8</f>
        <v>201.71741999999998</v>
      </c>
      <c r="AJ14" s="379">
        <f>'FY 22 Urban VA Calculator'!AE8</f>
        <v>201.71741999999998</v>
      </c>
      <c r="AK14" s="379">
        <f>'FY 22 Urban VA Calculator'!AF8</f>
        <v>201.71741999999998</v>
      </c>
      <c r="AL14" s="379">
        <f>'FY 22 Urban VA Calculator'!AG8</f>
        <v>201.71741999999998</v>
      </c>
      <c r="AM14" s="379">
        <f>'FY 22 Urban VA Calculator'!AH8</f>
        <v>201.71741999999998</v>
      </c>
      <c r="AN14" s="379">
        <f>'FY 22 Urban VA Calculator'!AI8</f>
        <v>201.71741999999998</v>
      </c>
      <c r="AO14" s="379">
        <f>'FY 22 Urban VA Calculator'!AJ8</f>
        <v>201.71741999999998</v>
      </c>
      <c r="AP14" s="379">
        <f>'FY 22 Urban VA Calculator'!AK8</f>
        <v>201.71741999999998</v>
      </c>
      <c r="AQ14" s="379">
        <f>'FY 22 Urban VA Calculator'!AL8</f>
        <v>201.71741999999998</v>
      </c>
      <c r="AR14" s="379">
        <f>'FY 22 Urban VA Calculator'!AM8</f>
        <v>201.71741999999998</v>
      </c>
      <c r="AS14" s="379">
        <f>'FY 22 Urban VA Calculator'!AN8</f>
        <v>201.71741999999998</v>
      </c>
      <c r="AT14" s="393">
        <f>'FY 22 Urban VA Calculator'!AO8</f>
        <v>201.71741999999998</v>
      </c>
      <c r="AU14" s="395">
        <f>'FY 22 Urban VA Calculator'!AP8</f>
        <v>201.71741999999998</v>
      </c>
    </row>
    <row r="15" spans="1:47" x14ac:dyDescent="0.25">
      <c r="A15" s="354" t="str">
        <f>'FY 22 Urban VA Calculator'!A9</f>
        <v>C - ES1</v>
      </c>
      <c r="B15" s="328" t="str">
        <f>'FY 22 Urban VA Calculator'!B9</f>
        <v>0-14</v>
      </c>
      <c r="C15" s="330">
        <f>'FY 22 Urban VA Calculator'!E9</f>
        <v>109.51</v>
      </c>
      <c r="D15" s="155">
        <f>'FY 22 Urban VA Calculator'!F9</f>
        <v>2.93</v>
      </c>
      <c r="E15" s="199">
        <f>'FY 22 Urban VA Calculator'!G9</f>
        <v>320.86430000000001</v>
      </c>
      <c r="F15" s="337">
        <f>'FY 22 Urban VA Calculator'!AR9</f>
        <v>225.88846720000001</v>
      </c>
      <c r="G15" s="337">
        <f>'FY 22 Urban VA Calculator'!AS9</f>
        <v>94.975832800000006</v>
      </c>
      <c r="H15" s="356">
        <f>'FY 22 Urban VA Calculator'!AT9</f>
        <v>320.86430000000001</v>
      </c>
      <c r="I15" s="360">
        <f>'FY 22 Urban VA Calculator'!AU9</f>
        <v>320.86430000000001</v>
      </c>
      <c r="J15" s="361">
        <f>'FY 22 Urban VA Calculator'!AV9</f>
        <v>320.86430000000001</v>
      </c>
      <c r="K15" s="361">
        <f>'FY 22 Urban VA Calculator'!AW9</f>
        <v>320.86430000000001</v>
      </c>
      <c r="L15" s="361">
        <f>'FY 22 Urban VA Calculator'!AX9</f>
        <v>320.86430000000001</v>
      </c>
      <c r="M15" s="361">
        <f>'FY 22 Urban VA Calculator'!AY9</f>
        <v>320.86430000000001</v>
      </c>
      <c r="N15" s="361">
        <f>'FY 22 Urban VA Calculator'!AZ9</f>
        <v>320.86430000000001</v>
      </c>
      <c r="O15" s="361">
        <f>'FY 22 Urban VA Calculator'!BA9</f>
        <v>320.86430000000001</v>
      </c>
      <c r="P15" s="361">
        <f>'FY 22 Urban VA Calculator'!BB9</f>
        <v>320.86430000000001</v>
      </c>
      <c r="Q15" s="361">
        <f>'FY 22 Urban VA Calculator'!BC9</f>
        <v>320.86430000000001</v>
      </c>
      <c r="R15" s="361">
        <f>'FY 22 Urban VA Calculator'!BD9</f>
        <v>320.86430000000001</v>
      </c>
      <c r="S15" s="361">
        <f>'FY 22 Urban VA Calculator'!BE9</f>
        <v>320.86430000000001</v>
      </c>
      <c r="T15" s="361">
        <f>'FY 22 Urban VA Calculator'!BF9</f>
        <v>320.86430000000001</v>
      </c>
      <c r="U15" s="361">
        <f>'FY 22 Urban VA Calculator'!BG9</f>
        <v>320.86430000000001</v>
      </c>
      <c r="V15" s="361">
        <f>'FY 22 Urban VA Calculator'!BH9</f>
        <v>320.86430000000001</v>
      </c>
      <c r="W15" s="54"/>
      <c r="X15" s="370" t="str">
        <f>'FY 22 Urban VA Calculator'!A9</f>
        <v>C - ES1</v>
      </c>
      <c r="Y15" s="386" t="str">
        <f>'FY 22 Urban VA Calculator'!B9</f>
        <v>0-14</v>
      </c>
      <c r="Z15" s="387">
        <f>'FY 22 Urban VA Calculator'!E9</f>
        <v>109.51</v>
      </c>
      <c r="AA15" s="388">
        <f>'FY 22 Urban VA Calculator'!F9</f>
        <v>2.93</v>
      </c>
      <c r="AB15" s="387">
        <f>'FY 22 Urban VA Calculator'!G9</f>
        <v>320.86430000000001</v>
      </c>
      <c r="AC15" s="387">
        <f>'FY 22 Urban VA Calculator'!H9</f>
        <v>192.51858000000001</v>
      </c>
      <c r="AD15" s="336">
        <f>'FY 22 Urban VA Calculator'!Y9</f>
        <v>135.53308032000001</v>
      </c>
      <c r="AE15" s="336">
        <f>'FY 22 Urban VA Calculator'!Z9</f>
        <v>56.985499680000004</v>
      </c>
      <c r="AF15" s="377">
        <f>'FY 22 Urban VA Calculator'!AA9</f>
        <v>192.51858000000001</v>
      </c>
      <c r="AG15" s="378">
        <f>'FY 22 Urban VA Calculator'!AB9</f>
        <v>192.51858000000001</v>
      </c>
      <c r="AH15" s="379">
        <f>'FY 22 Urban VA Calculator'!AC9</f>
        <v>192.51858000000001</v>
      </c>
      <c r="AI15" s="379">
        <f>'FY 22 Urban VA Calculator'!AD9</f>
        <v>192.51858000000001</v>
      </c>
      <c r="AJ15" s="379">
        <f>'FY 22 Urban VA Calculator'!AE9</f>
        <v>192.51858000000001</v>
      </c>
      <c r="AK15" s="379">
        <f>'FY 22 Urban VA Calculator'!AF9</f>
        <v>192.51858000000001</v>
      </c>
      <c r="AL15" s="379">
        <f>'FY 22 Urban VA Calculator'!AG9</f>
        <v>192.51858000000001</v>
      </c>
      <c r="AM15" s="379">
        <f>'FY 22 Urban VA Calculator'!AH9</f>
        <v>192.51858000000001</v>
      </c>
      <c r="AN15" s="379">
        <f>'FY 22 Urban VA Calculator'!AI9</f>
        <v>192.51858000000001</v>
      </c>
      <c r="AO15" s="379">
        <f>'FY 22 Urban VA Calculator'!AJ9</f>
        <v>192.51858000000001</v>
      </c>
      <c r="AP15" s="379">
        <f>'FY 22 Urban VA Calculator'!AK9</f>
        <v>192.51858000000001</v>
      </c>
      <c r="AQ15" s="379">
        <f>'FY 22 Urban VA Calculator'!AL9</f>
        <v>192.51858000000001</v>
      </c>
      <c r="AR15" s="379">
        <f>'FY 22 Urban VA Calculator'!AM9</f>
        <v>192.51858000000001</v>
      </c>
      <c r="AS15" s="379">
        <f>'FY 22 Urban VA Calculator'!AN9</f>
        <v>192.51858000000001</v>
      </c>
      <c r="AT15" s="393">
        <f>'FY 22 Urban VA Calculator'!AO9</f>
        <v>192.51858000000001</v>
      </c>
      <c r="AU15" s="395">
        <f>'FY 22 Urban VA Calculator'!AP9</f>
        <v>192.51858000000001</v>
      </c>
    </row>
    <row r="16" spans="1:47" x14ac:dyDescent="0.25">
      <c r="A16" s="354" t="str">
        <f>'FY 22 Urban VA Calculator'!A10</f>
        <v>D - HDE2</v>
      </c>
      <c r="B16" s="328" t="str">
        <f>'FY 22 Urban VA Calculator'!B10</f>
        <v>0-5</v>
      </c>
      <c r="C16" s="330">
        <f>'FY 22 Urban VA Calculator'!E10</f>
        <v>109.51</v>
      </c>
      <c r="D16" s="155">
        <f>'FY 22 Urban VA Calculator'!F10</f>
        <v>2.4</v>
      </c>
      <c r="E16" s="199">
        <f>'FY 22 Urban VA Calculator'!G10</f>
        <v>262.82400000000001</v>
      </c>
      <c r="F16" s="337">
        <f>'FY 22 Urban VA Calculator'!AR10</f>
        <v>185.02809600000001</v>
      </c>
      <c r="G16" s="337">
        <f>'FY 22 Urban VA Calculator'!AS10</f>
        <v>77.795904000000007</v>
      </c>
      <c r="H16" s="356">
        <f>'FY 22 Urban VA Calculator'!AT10</f>
        <v>262.82400000000001</v>
      </c>
      <c r="I16" s="360">
        <f>'FY 22 Urban VA Calculator'!AU10</f>
        <v>262.82400000000001</v>
      </c>
      <c r="J16" s="361">
        <f>'FY 22 Urban VA Calculator'!AV10</f>
        <v>262.82400000000001</v>
      </c>
      <c r="K16" s="361">
        <f>'FY 22 Urban VA Calculator'!AW10</f>
        <v>262.82400000000001</v>
      </c>
      <c r="L16" s="361">
        <f>'FY 22 Urban VA Calculator'!AX10</f>
        <v>262.82400000000001</v>
      </c>
      <c r="M16" s="361">
        <f>'FY 22 Urban VA Calculator'!AY10</f>
        <v>262.82400000000001</v>
      </c>
      <c r="N16" s="361">
        <f>'FY 22 Urban VA Calculator'!AZ10</f>
        <v>262.82400000000001</v>
      </c>
      <c r="O16" s="361">
        <f>'FY 22 Urban VA Calculator'!BA10</f>
        <v>262.82400000000001</v>
      </c>
      <c r="P16" s="361">
        <f>'FY 22 Urban VA Calculator'!BB10</f>
        <v>262.82400000000001</v>
      </c>
      <c r="Q16" s="361">
        <f>'FY 22 Urban VA Calculator'!BC10</f>
        <v>262.82400000000001</v>
      </c>
      <c r="R16" s="361">
        <f>'FY 22 Urban VA Calculator'!BD10</f>
        <v>262.82400000000001</v>
      </c>
      <c r="S16" s="361">
        <f>'FY 22 Urban VA Calculator'!BE10</f>
        <v>262.82400000000001</v>
      </c>
      <c r="T16" s="361">
        <f>'FY 22 Urban VA Calculator'!BF10</f>
        <v>262.82400000000001</v>
      </c>
      <c r="U16" s="361">
        <f>'FY 22 Urban VA Calculator'!BG10</f>
        <v>262.82400000000001</v>
      </c>
      <c r="V16" s="361">
        <f>'FY 22 Urban VA Calculator'!BH10</f>
        <v>262.82400000000001</v>
      </c>
      <c r="W16" s="54"/>
      <c r="X16" s="370" t="str">
        <f>'FY 22 Urban VA Calculator'!A10</f>
        <v>D - HDE2</v>
      </c>
      <c r="Y16" s="386" t="str">
        <f>'FY 22 Urban VA Calculator'!B10</f>
        <v>0-5</v>
      </c>
      <c r="Z16" s="387">
        <f>'FY 22 Urban VA Calculator'!E10</f>
        <v>109.51</v>
      </c>
      <c r="AA16" s="388">
        <f>'FY 22 Urban VA Calculator'!F10</f>
        <v>2.4</v>
      </c>
      <c r="AB16" s="387">
        <f>'FY 22 Urban VA Calculator'!G10</f>
        <v>262.82400000000001</v>
      </c>
      <c r="AC16" s="387">
        <f>'FY 22 Urban VA Calculator'!H10</f>
        <v>157.6944</v>
      </c>
      <c r="AD16" s="336">
        <f>'FY 22 Urban VA Calculator'!Y10</f>
        <v>111.01685759999999</v>
      </c>
      <c r="AE16" s="336">
        <f>'FY 22 Urban VA Calculator'!Z10</f>
        <v>46.677542400000007</v>
      </c>
      <c r="AF16" s="377">
        <f>'FY 22 Urban VA Calculator'!AA10</f>
        <v>157.6944</v>
      </c>
      <c r="AG16" s="378">
        <f>'FY 22 Urban VA Calculator'!AB10</f>
        <v>157.6944</v>
      </c>
      <c r="AH16" s="379">
        <f>'FY 22 Urban VA Calculator'!AC10</f>
        <v>157.6944</v>
      </c>
      <c r="AI16" s="379">
        <f>'FY 22 Urban VA Calculator'!AD10</f>
        <v>157.6944</v>
      </c>
      <c r="AJ16" s="379">
        <f>'FY 22 Urban VA Calculator'!AE10</f>
        <v>157.6944</v>
      </c>
      <c r="AK16" s="379">
        <f>'FY 22 Urban VA Calculator'!AF10</f>
        <v>157.6944</v>
      </c>
      <c r="AL16" s="379">
        <f>'FY 22 Urban VA Calculator'!AG10</f>
        <v>157.6944</v>
      </c>
      <c r="AM16" s="379">
        <f>'FY 22 Urban VA Calculator'!AH10</f>
        <v>157.6944</v>
      </c>
      <c r="AN16" s="379">
        <f>'FY 22 Urban VA Calculator'!AI10</f>
        <v>157.6944</v>
      </c>
      <c r="AO16" s="379">
        <f>'FY 22 Urban VA Calculator'!AJ10</f>
        <v>157.6944</v>
      </c>
      <c r="AP16" s="379">
        <f>'FY 22 Urban VA Calculator'!AK10</f>
        <v>157.6944</v>
      </c>
      <c r="AQ16" s="379">
        <f>'FY 22 Urban VA Calculator'!AL10</f>
        <v>157.6944</v>
      </c>
      <c r="AR16" s="379">
        <f>'FY 22 Urban VA Calculator'!AM10</f>
        <v>157.6944</v>
      </c>
      <c r="AS16" s="379">
        <f>'FY 22 Urban VA Calculator'!AN10</f>
        <v>157.6944</v>
      </c>
      <c r="AT16" s="393">
        <f>'FY 22 Urban VA Calculator'!AO10</f>
        <v>157.6944</v>
      </c>
      <c r="AU16" s="395">
        <f>'FY 22 Urban VA Calculator'!AP10</f>
        <v>157.6944</v>
      </c>
    </row>
    <row r="17" spans="1:47" x14ac:dyDescent="0.25">
      <c r="A17" s="354" t="str">
        <f>'FY 22 Urban VA Calculator'!A11</f>
        <v>F - HBC2</v>
      </c>
      <c r="B17" s="328" t="str">
        <f>'FY 22 Urban VA Calculator'!B11</f>
        <v>6-14</v>
      </c>
      <c r="C17" s="330">
        <f>'FY 22 Urban VA Calculator'!E11</f>
        <v>109.51</v>
      </c>
      <c r="D17" s="155">
        <f>'FY 22 Urban VA Calculator'!F11</f>
        <v>2.2400000000000002</v>
      </c>
      <c r="E17" s="199">
        <f>'FY 22 Urban VA Calculator'!G11</f>
        <v>245.30240000000003</v>
      </c>
      <c r="F17" s="337">
        <f>'FY 22 Urban VA Calculator'!AR11</f>
        <v>172.6928896</v>
      </c>
      <c r="G17" s="337">
        <f>'FY 22 Urban VA Calculator'!AS11</f>
        <v>72.609510400000033</v>
      </c>
      <c r="H17" s="356">
        <f>'FY 22 Urban VA Calculator'!AT11</f>
        <v>245.30240000000003</v>
      </c>
      <c r="I17" s="360">
        <f>'FY 22 Urban VA Calculator'!AU11</f>
        <v>245.30240000000003</v>
      </c>
      <c r="J17" s="361">
        <f>'FY 22 Urban VA Calculator'!AV11</f>
        <v>245.30240000000003</v>
      </c>
      <c r="K17" s="361">
        <f>'FY 22 Urban VA Calculator'!AW11</f>
        <v>245.30240000000003</v>
      </c>
      <c r="L17" s="361">
        <f>'FY 22 Urban VA Calculator'!AX11</f>
        <v>245.30240000000003</v>
      </c>
      <c r="M17" s="361">
        <f>'FY 22 Urban VA Calculator'!AY11</f>
        <v>245.30240000000003</v>
      </c>
      <c r="N17" s="361">
        <f>'FY 22 Urban VA Calculator'!AZ11</f>
        <v>245.30240000000003</v>
      </c>
      <c r="O17" s="361">
        <f>'FY 22 Urban VA Calculator'!BA11</f>
        <v>245.30240000000003</v>
      </c>
      <c r="P17" s="361">
        <f>'FY 22 Urban VA Calculator'!BB11</f>
        <v>245.30240000000003</v>
      </c>
      <c r="Q17" s="361">
        <f>'FY 22 Urban VA Calculator'!BC11</f>
        <v>245.30240000000003</v>
      </c>
      <c r="R17" s="361">
        <f>'FY 22 Urban VA Calculator'!BD11</f>
        <v>245.30240000000003</v>
      </c>
      <c r="S17" s="361">
        <f>'FY 22 Urban VA Calculator'!BE11</f>
        <v>245.30240000000003</v>
      </c>
      <c r="T17" s="361">
        <f>'FY 22 Urban VA Calculator'!BF11</f>
        <v>245.30240000000003</v>
      </c>
      <c r="U17" s="361">
        <f>'FY 22 Urban VA Calculator'!BG11</f>
        <v>245.30240000000003</v>
      </c>
      <c r="V17" s="361">
        <f>'FY 22 Urban VA Calculator'!BH11</f>
        <v>245.30240000000003</v>
      </c>
      <c r="W17" s="54"/>
      <c r="X17" s="370" t="str">
        <f>'FY 22 Urban VA Calculator'!A11</f>
        <v>F - HBC2</v>
      </c>
      <c r="Y17" s="386" t="str">
        <f>'FY 22 Urban VA Calculator'!B11</f>
        <v>6-14</v>
      </c>
      <c r="Z17" s="387">
        <f>'FY 22 Urban VA Calculator'!E11</f>
        <v>109.51</v>
      </c>
      <c r="AA17" s="388">
        <f>'FY 22 Urban VA Calculator'!F11</f>
        <v>2.2400000000000002</v>
      </c>
      <c r="AB17" s="387">
        <f>'FY 22 Urban VA Calculator'!G11</f>
        <v>245.30240000000003</v>
      </c>
      <c r="AC17" s="387">
        <f>'FY 22 Urban VA Calculator'!H11</f>
        <v>147.18144000000001</v>
      </c>
      <c r="AD17" s="336">
        <f>'FY 22 Urban VA Calculator'!Y11</f>
        <v>103.61573376</v>
      </c>
      <c r="AE17" s="336">
        <f>'FY 22 Urban VA Calculator'!Z11</f>
        <v>43.565706240000011</v>
      </c>
      <c r="AF17" s="377">
        <f>'FY 22 Urban VA Calculator'!AA11</f>
        <v>147.18144000000001</v>
      </c>
      <c r="AG17" s="378">
        <f>'FY 22 Urban VA Calculator'!AB11</f>
        <v>147.18144000000001</v>
      </c>
      <c r="AH17" s="379">
        <f>'FY 22 Urban VA Calculator'!AC11</f>
        <v>147.18144000000001</v>
      </c>
      <c r="AI17" s="379">
        <f>'FY 22 Urban VA Calculator'!AD11</f>
        <v>147.18144000000001</v>
      </c>
      <c r="AJ17" s="379">
        <f>'FY 22 Urban VA Calculator'!AE11</f>
        <v>147.18144000000001</v>
      </c>
      <c r="AK17" s="379">
        <f>'FY 22 Urban VA Calculator'!AF11</f>
        <v>147.18144000000001</v>
      </c>
      <c r="AL17" s="379">
        <f>'FY 22 Urban VA Calculator'!AG11</f>
        <v>147.18144000000001</v>
      </c>
      <c r="AM17" s="379">
        <f>'FY 22 Urban VA Calculator'!AH11</f>
        <v>147.18144000000001</v>
      </c>
      <c r="AN17" s="379">
        <f>'FY 22 Urban VA Calculator'!AI11</f>
        <v>147.18144000000001</v>
      </c>
      <c r="AO17" s="379">
        <f>'FY 22 Urban VA Calculator'!AJ11</f>
        <v>147.18144000000001</v>
      </c>
      <c r="AP17" s="379">
        <f>'FY 22 Urban VA Calculator'!AK11</f>
        <v>147.18144000000001</v>
      </c>
      <c r="AQ17" s="379">
        <f>'FY 22 Urban VA Calculator'!AL11</f>
        <v>147.18144000000001</v>
      </c>
      <c r="AR17" s="379">
        <f>'FY 22 Urban VA Calculator'!AM11</f>
        <v>147.18144000000001</v>
      </c>
      <c r="AS17" s="379">
        <f>'FY 22 Urban VA Calculator'!AN11</f>
        <v>147.18144000000001</v>
      </c>
      <c r="AT17" s="393">
        <f>'FY 22 Urban VA Calculator'!AO11</f>
        <v>147.18144000000001</v>
      </c>
      <c r="AU17" s="395">
        <f>'FY 22 Urban VA Calculator'!AP11</f>
        <v>147.18144000000001</v>
      </c>
    </row>
    <row r="18" spans="1:47" x14ac:dyDescent="0.25">
      <c r="A18" s="354" t="str">
        <f>'FY 22 Urban VA Calculator'!A12</f>
        <v>H - LDE2</v>
      </c>
      <c r="B18" s="328" t="str">
        <f>'FY 22 Urban VA Calculator'!B12</f>
        <v>0-5</v>
      </c>
      <c r="C18" s="330">
        <f>'FY 22 Urban VA Calculator'!E12</f>
        <v>109.51</v>
      </c>
      <c r="D18" s="155">
        <f>'FY 22 Urban VA Calculator'!F12</f>
        <v>2.08</v>
      </c>
      <c r="E18" s="199">
        <f>'FY 22 Urban VA Calculator'!G12</f>
        <v>227.78080000000003</v>
      </c>
      <c r="F18" s="337">
        <f>'FY 22 Urban VA Calculator'!AR12</f>
        <v>160.3576832</v>
      </c>
      <c r="G18" s="337">
        <f>'FY 22 Urban VA Calculator'!AS12</f>
        <v>67.423116800000031</v>
      </c>
      <c r="H18" s="356">
        <f>'FY 22 Urban VA Calculator'!AT12</f>
        <v>227.78080000000003</v>
      </c>
      <c r="I18" s="360">
        <f>'FY 22 Urban VA Calculator'!AU12</f>
        <v>227.78080000000003</v>
      </c>
      <c r="J18" s="361">
        <f>'FY 22 Urban VA Calculator'!AV12</f>
        <v>227.78080000000003</v>
      </c>
      <c r="K18" s="361">
        <f>'FY 22 Urban VA Calculator'!AW12</f>
        <v>227.78080000000003</v>
      </c>
      <c r="L18" s="361">
        <f>'FY 22 Urban VA Calculator'!AX12</f>
        <v>227.78080000000003</v>
      </c>
      <c r="M18" s="361">
        <f>'FY 22 Urban VA Calculator'!AY12</f>
        <v>227.78080000000003</v>
      </c>
      <c r="N18" s="361">
        <f>'FY 22 Urban VA Calculator'!AZ12</f>
        <v>227.78080000000003</v>
      </c>
      <c r="O18" s="361">
        <f>'FY 22 Urban VA Calculator'!BA12</f>
        <v>227.78080000000003</v>
      </c>
      <c r="P18" s="361">
        <f>'FY 22 Urban VA Calculator'!BB12</f>
        <v>227.78080000000003</v>
      </c>
      <c r="Q18" s="361">
        <f>'FY 22 Urban VA Calculator'!BC12</f>
        <v>227.78080000000003</v>
      </c>
      <c r="R18" s="361">
        <f>'FY 22 Urban VA Calculator'!BD12</f>
        <v>227.78080000000003</v>
      </c>
      <c r="S18" s="361">
        <f>'FY 22 Urban VA Calculator'!BE12</f>
        <v>227.78080000000003</v>
      </c>
      <c r="T18" s="361">
        <f>'FY 22 Urban VA Calculator'!BF12</f>
        <v>227.78080000000003</v>
      </c>
      <c r="U18" s="361">
        <f>'FY 22 Urban VA Calculator'!BG12</f>
        <v>227.78080000000003</v>
      </c>
      <c r="V18" s="361">
        <f>'FY 22 Urban VA Calculator'!BH12</f>
        <v>227.78080000000003</v>
      </c>
      <c r="W18" s="54"/>
      <c r="X18" s="370" t="str">
        <f>'FY 22 Urban VA Calculator'!A12</f>
        <v>H - LDE2</v>
      </c>
      <c r="Y18" s="386" t="str">
        <f>'FY 22 Urban VA Calculator'!B12</f>
        <v>0-5</v>
      </c>
      <c r="Z18" s="387">
        <f>'FY 22 Urban VA Calculator'!E12</f>
        <v>109.51</v>
      </c>
      <c r="AA18" s="388">
        <f>'FY 22 Urban VA Calculator'!F12</f>
        <v>2.08</v>
      </c>
      <c r="AB18" s="387">
        <f>'FY 22 Urban VA Calculator'!G12</f>
        <v>227.78080000000003</v>
      </c>
      <c r="AC18" s="387">
        <f>'FY 22 Urban VA Calculator'!H12</f>
        <v>136.66848000000002</v>
      </c>
      <c r="AD18" s="336">
        <f>'FY 22 Urban VA Calculator'!Y12</f>
        <v>96.214609920000001</v>
      </c>
      <c r="AE18" s="336">
        <f>'FY 22 Urban VA Calculator'!Z12</f>
        <v>40.453870080000016</v>
      </c>
      <c r="AF18" s="377">
        <f>'FY 22 Urban VA Calculator'!AA12</f>
        <v>136.66848000000002</v>
      </c>
      <c r="AG18" s="378">
        <f>'FY 22 Urban VA Calculator'!AB12</f>
        <v>136.66848000000002</v>
      </c>
      <c r="AH18" s="379">
        <f>'FY 22 Urban VA Calculator'!AC12</f>
        <v>136.66848000000002</v>
      </c>
      <c r="AI18" s="379">
        <f>'FY 22 Urban VA Calculator'!AD12</f>
        <v>136.66848000000002</v>
      </c>
      <c r="AJ18" s="379">
        <f>'FY 22 Urban VA Calculator'!AE12</f>
        <v>136.66848000000002</v>
      </c>
      <c r="AK18" s="379">
        <f>'FY 22 Urban VA Calculator'!AF12</f>
        <v>136.66848000000002</v>
      </c>
      <c r="AL18" s="379">
        <f>'FY 22 Urban VA Calculator'!AG12</f>
        <v>136.66848000000002</v>
      </c>
      <c r="AM18" s="379">
        <f>'FY 22 Urban VA Calculator'!AH12</f>
        <v>136.66848000000002</v>
      </c>
      <c r="AN18" s="379">
        <f>'FY 22 Urban VA Calculator'!AI12</f>
        <v>136.66848000000002</v>
      </c>
      <c r="AO18" s="379">
        <f>'FY 22 Urban VA Calculator'!AJ12</f>
        <v>136.66848000000002</v>
      </c>
      <c r="AP18" s="379">
        <f>'FY 22 Urban VA Calculator'!AK12</f>
        <v>136.66848000000002</v>
      </c>
      <c r="AQ18" s="379">
        <f>'FY 22 Urban VA Calculator'!AL12</f>
        <v>136.66848000000002</v>
      </c>
      <c r="AR18" s="379">
        <f>'FY 22 Urban VA Calculator'!AM12</f>
        <v>136.66848000000002</v>
      </c>
      <c r="AS18" s="379">
        <f>'FY 22 Urban VA Calculator'!AN12</f>
        <v>136.66848000000002</v>
      </c>
      <c r="AT18" s="393">
        <f>'FY 22 Urban VA Calculator'!AO12</f>
        <v>136.66848000000002</v>
      </c>
      <c r="AU18" s="395">
        <f>'FY 22 Urban VA Calculator'!AP12</f>
        <v>136.66848000000002</v>
      </c>
    </row>
    <row r="19" spans="1:47" x14ac:dyDescent="0.25">
      <c r="A19" s="354" t="str">
        <f>'FY 22 Urban VA Calculator'!A13</f>
        <v>E - HDE1</v>
      </c>
      <c r="B19" s="328" t="str">
        <f>'FY 22 Urban VA Calculator'!B13</f>
        <v>0-5</v>
      </c>
      <c r="C19" s="330">
        <f>'FY 22 Urban VA Calculator'!E13</f>
        <v>109.51</v>
      </c>
      <c r="D19" s="155">
        <f>'FY 22 Urban VA Calculator'!F13</f>
        <v>1.99</v>
      </c>
      <c r="E19" s="199">
        <f>'FY 22 Urban VA Calculator'!G13</f>
        <v>217.92490000000001</v>
      </c>
      <c r="F19" s="337">
        <f>'FY 22 Urban VA Calculator'!AR13</f>
        <v>153.41912959999999</v>
      </c>
      <c r="G19" s="337">
        <f>'FY 22 Urban VA Calculator'!AS13</f>
        <v>64.505770400000017</v>
      </c>
      <c r="H19" s="356">
        <f>'FY 22 Urban VA Calculator'!AT13</f>
        <v>217.92490000000001</v>
      </c>
      <c r="I19" s="360">
        <f>'FY 22 Urban VA Calculator'!AU13</f>
        <v>217.92490000000001</v>
      </c>
      <c r="J19" s="361">
        <f>'FY 22 Urban VA Calculator'!AV13</f>
        <v>217.92490000000001</v>
      </c>
      <c r="K19" s="361">
        <f>'FY 22 Urban VA Calculator'!AW13</f>
        <v>217.92490000000001</v>
      </c>
      <c r="L19" s="361">
        <f>'FY 22 Urban VA Calculator'!AX13</f>
        <v>217.92490000000001</v>
      </c>
      <c r="M19" s="361">
        <f>'FY 22 Urban VA Calculator'!AY13</f>
        <v>217.92490000000001</v>
      </c>
      <c r="N19" s="361">
        <f>'FY 22 Urban VA Calculator'!AZ13</f>
        <v>217.92490000000001</v>
      </c>
      <c r="O19" s="361">
        <f>'FY 22 Urban VA Calculator'!BA13</f>
        <v>217.92490000000001</v>
      </c>
      <c r="P19" s="361">
        <f>'FY 22 Urban VA Calculator'!BB13</f>
        <v>217.92490000000001</v>
      </c>
      <c r="Q19" s="361">
        <f>'FY 22 Urban VA Calculator'!BC13</f>
        <v>217.92490000000001</v>
      </c>
      <c r="R19" s="361">
        <f>'FY 22 Urban VA Calculator'!BD13</f>
        <v>217.92490000000001</v>
      </c>
      <c r="S19" s="361">
        <f>'FY 22 Urban VA Calculator'!BE13</f>
        <v>217.92490000000001</v>
      </c>
      <c r="T19" s="361">
        <f>'FY 22 Urban VA Calculator'!BF13</f>
        <v>217.92490000000001</v>
      </c>
      <c r="U19" s="361">
        <f>'FY 22 Urban VA Calculator'!BG13</f>
        <v>217.92490000000001</v>
      </c>
      <c r="V19" s="361">
        <f>'FY 22 Urban VA Calculator'!BH13</f>
        <v>217.92490000000001</v>
      </c>
      <c r="W19" s="54"/>
      <c r="X19" s="370" t="str">
        <f>'FY 22 Urban VA Calculator'!A13</f>
        <v>E - HDE1</v>
      </c>
      <c r="Y19" s="386" t="str">
        <f>'FY 22 Urban VA Calculator'!B13</f>
        <v>0-5</v>
      </c>
      <c r="Z19" s="387">
        <f>'FY 22 Urban VA Calculator'!E13</f>
        <v>109.51</v>
      </c>
      <c r="AA19" s="388">
        <f>'FY 22 Urban VA Calculator'!F13</f>
        <v>1.99</v>
      </c>
      <c r="AB19" s="387">
        <f>'FY 22 Urban VA Calculator'!G13</f>
        <v>217.92490000000001</v>
      </c>
      <c r="AC19" s="387">
        <f>'FY 22 Urban VA Calculator'!H13</f>
        <v>130.75494</v>
      </c>
      <c r="AD19" s="336">
        <f>'FY 22 Urban VA Calculator'!Y13</f>
        <v>92.051477759999997</v>
      </c>
      <c r="AE19" s="336">
        <f>'FY 22 Urban VA Calculator'!Z13</f>
        <v>38.703462240000007</v>
      </c>
      <c r="AF19" s="377">
        <f>'FY 22 Urban VA Calculator'!AA13</f>
        <v>130.75494</v>
      </c>
      <c r="AG19" s="378">
        <f>'FY 22 Urban VA Calculator'!AB13</f>
        <v>130.75494</v>
      </c>
      <c r="AH19" s="379">
        <f>'FY 22 Urban VA Calculator'!AC13</f>
        <v>130.75494</v>
      </c>
      <c r="AI19" s="379">
        <f>'FY 22 Urban VA Calculator'!AD13</f>
        <v>130.75494</v>
      </c>
      <c r="AJ19" s="379">
        <f>'FY 22 Urban VA Calculator'!AE13</f>
        <v>130.75494</v>
      </c>
      <c r="AK19" s="379">
        <f>'FY 22 Urban VA Calculator'!AF13</f>
        <v>130.75494</v>
      </c>
      <c r="AL19" s="379">
        <f>'FY 22 Urban VA Calculator'!AG13</f>
        <v>130.75494</v>
      </c>
      <c r="AM19" s="379">
        <f>'FY 22 Urban VA Calculator'!AH13</f>
        <v>130.75494</v>
      </c>
      <c r="AN19" s="379">
        <f>'FY 22 Urban VA Calculator'!AI13</f>
        <v>130.75494</v>
      </c>
      <c r="AO19" s="379">
        <f>'FY 22 Urban VA Calculator'!AJ13</f>
        <v>130.75494</v>
      </c>
      <c r="AP19" s="379">
        <f>'FY 22 Urban VA Calculator'!AK13</f>
        <v>130.75494</v>
      </c>
      <c r="AQ19" s="379">
        <f>'FY 22 Urban VA Calculator'!AL13</f>
        <v>130.75494</v>
      </c>
      <c r="AR19" s="379">
        <f>'FY 22 Urban VA Calculator'!AM13</f>
        <v>130.75494</v>
      </c>
      <c r="AS19" s="379">
        <f>'FY 22 Urban VA Calculator'!AN13</f>
        <v>130.75494</v>
      </c>
      <c r="AT19" s="393">
        <f>'FY 22 Urban VA Calculator'!AO13</f>
        <v>130.75494</v>
      </c>
      <c r="AU19" s="395">
        <f>'FY 22 Urban VA Calculator'!AP13</f>
        <v>130.75494</v>
      </c>
    </row>
    <row r="20" spans="1:47" x14ac:dyDescent="0.25">
      <c r="A20" s="354" t="str">
        <f>'FY 22 Urban VA Calculator'!A14</f>
        <v>L - CDE2</v>
      </c>
      <c r="B20" s="328" t="str">
        <f>'FY 22 Urban VA Calculator'!B14</f>
        <v>0-5</v>
      </c>
      <c r="C20" s="330">
        <f>'FY 22 Urban VA Calculator'!E14</f>
        <v>109.51</v>
      </c>
      <c r="D20" s="155">
        <f>'FY 22 Urban VA Calculator'!F14</f>
        <v>1.87</v>
      </c>
      <c r="E20" s="199">
        <f>'FY 22 Urban VA Calculator'!G14</f>
        <v>204.78370000000001</v>
      </c>
      <c r="F20" s="337">
        <f>'FY 22 Urban VA Calculator'!AR14</f>
        <v>144.1677248</v>
      </c>
      <c r="G20" s="337">
        <f>'FY 22 Urban VA Calculator'!AS14</f>
        <v>60.615975200000008</v>
      </c>
      <c r="H20" s="356">
        <f>'FY 22 Urban VA Calculator'!AT14</f>
        <v>204.78370000000001</v>
      </c>
      <c r="I20" s="360">
        <f>'FY 22 Urban VA Calculator'!AU14</f>
        <v>204.78370000000001</v>
      </c>
      <c r="J20" s="361">
        <f>'FY 22 Urban VA Calculator'!AV14</f>
        <v>204.78370000000001</v>
      </c>
      <c r="K20" s="361">
        <f>'FY 22 Urban VA Calculator'!AW14</f>
        <v>204.78370000000001</v>
      </c>
      <c r="L20" s="361">
        <f>'FY 22 Urban VA Calculator'!AX14</f>
        <v>204.78370000000001</v>
      </c>
      <c r="M20" s="361">
        <f>'FY 22 Urban VA Calculator'!AY14</f>
        <v>204.78370000000001</v>
      </c>
      <c r="N20" s="361">
        <f>'FY 22 Urban VA Calculator'!AZ14</f>
        <v>204.78370000000001</v>
      </c>
      <c r="O20" s="361">
        <f>'FY 22 Urban VA Calculator'!BA14</f>
        <v>204.78370000000001</v>
      </c>
      <c r="P20" s="361">
        <f>'FY 22 Urban VA Calculator'!BB14</f>
        <v>204.78370000000001</v>
      </c>
      <c r="Q20" s="361">
        <f>'FY 22 Urban VA Calculator'!BC14</f>
        <v>204.78370000000001</v>
      </c>
      <c r="R20" s="361">
        <f>'FY 22 Urban VA Calculator'!BD14</f>
        <v>204.78370000000001</v>
      </c>
      <c r="S20" s="361">
        <f>'FY 22 Urban VA Calculator'!BE14</f>
        <v>204.78370000000001</v>
      </c>
      <c r="T20" s="361">
        <f>'FY 22 Urban VA Calculator'!BF14</f>
        <v>204.78370000000001</v>
      </c>
      <c r="U20" s="361">
        <f>'FY 22 Urban VA Calculator'!BG14</f>
        <v>204.78370000000001</v>
      </c>
      <c r="V20" s="361">
        <f>'FY 22 Urban VA Calculator'!BH14</f>
        <v>204.78370000000001</v>
      </c>
      <c r="W20" s="54"/>
      <c r="X20" s="370" t="str">
        <f>'FY 22 Urban VA Calculator'!A14</f>
        <v>L - CDE2</v>
      </c>
      <c r="Y20" s="386" t="str">
        <f>'FY 22 Urban VA Calculator'!B14</f>
        <v>0-5</v>
      </c>
      <c r="Z20" s="387">
        <f>'FY 22 Urban VA Calculator'!E14</f>
        <v>109.51</v>
      </c>
      <c r="AA20" s="388">
        <f>'FY 22 Urban VA Calculator'!F14</f>
        <v>1.87</v>
      </c>
      <c r="AB20" s="387">
        <f>'FY 22 Urban VA Calculator'!G14</f>
        <v>204.78370000000001</v>
      </c>
      <c r="AC20" s="387">
        <f>'FY 22 Urban VA Calculator'!H14</f>
        <v>122.87022</v>
      </c>
      <c r="AD20" s="336">
        <f>'FY 22 Urban VA Calculator'!Y14</f>
        <v>86.500634879999993</v>
      </c>
      <c r="AE20" s="336">
        <f>'FY 22 Urban VA Calculator'!Z14</f>
        <v>36.369585120000011</v>
      </c>
      <c r="AF20" s="377">
        <f>'FY 22 Urban VA Calculator'!AA14</f>
        <v>122.87022</v>
      </c>
      <c r="AG20" s="378">
        <f>'FY 22 Urban VA Calculator'!AB14</f>
        <v>122.87022</v>
      </c>
      <c r="AH20" s="379">
        <f>'FY 22 Urban VA Calculator'!AC14</f>
        <v>122.87022</v>
      </c>
      <c r="AI20" s="379">
        <f>'FY 22 Urban VA Calculator'!AD14</f>
        <v>122.87022</v>
      </c>
      <c r="AJ20" s="379">
        <f>'FY 22 Urban VA Calculator'!AE14</f>
        <v>122.87022</v>
      </c>
      <c r="AK20" s="379">
        <f>'FY 22 Urban VA Calculator'!AF14</f>
        <v>122.87022</v>
      </c>
      <c r="AL20" s="379">
        <f>'FY 22 Urban VA Calculator'!AG14</f>
        <v>122.87022</v>
      </c>
      <c r="AM20" s="379">
        <f>'FY 22 Urban VA Calculator'!AH14</f>
        <v>122.87022</v>
      </c>
      <c r="AN20" s="379">
        <f>'FY 22 Urban VA Calculator'!AI14</f>
        <v>122.87022</v>
      </c>
      <c r="AO20" s="379">
        <f>'FY 22 Urban VA Calculator'!AJ14</f>
        <v>122.87022</v>
      </c>
      <c r="AP20" s="379">
        <f>'FY 22 Urban VA Calculator'!AK14</f>
        <v>122.87022</v>
      </c>
      <c r="AQ20" s="379">
        <f>'FY 22 Urban VA Calculator'!AL14</f>
        <v>122.87022</v>
      </c>
      <c r="AR20" s="379">
        <f>'FY 22 Urban VA Calculator'!AM14</f>
        <v>122.87022</v>
      </c>
      <c r="AS20" s="379">
        <f>'FY 22 Urban VA Calculator'!AN14</f>
        <v>122.87022</v>
      </c>
      <c r="AT20" s="393">
        <f>'FY 22 Urban VA Calculator'!AO14</f>
        <v>122.87022</v>
      </c>
      <c r="AU20" s="395">
        <f>'FY 22 Urban VA Calculator'!AP14</f>
        <v>122.87022</v>
      </c>
    </row>
    <row r="21" spans="1:47" x14ac:dyDescent="0.25">
      <c r="A21" s="354" t="str">
        <f>'FY 22 Urban VA Calculator'!A15</f>
        <v>G - HBC1</v>
      </c>
      <c r="B21" s="328" t="str">
        <f>'FY 22 Urban VA Calculator'!B15</f>
        <v>6-14</v>
      </c>
      <c r="C21" s="330">
        <f>'FY 22 Urban VA Calculator'!E15</f>
        <v>109.51</v>
      </c>
      <c r="D21" s="155">
        <f>'FY 22 Urban VA Calculator'!F15</f>
        <v>1.86</v>
      </c>
      <c r="E21" s="199">
        <f>'FY 22 Urban VA Calculator'!G15</f>
        <v>203.68860000000001</v>
      </c>
      <c r="F21" s="337">
        <f>'FY 22 Urban VA Calculator'!AR15</f>
        <v>143.3967744</v>
      </c>
      <c r="G21" s="337">
        <f>'FY 22 Urban VA Calculator'!AS15</f>
        <v>60.29182560000001</v>
      </c>
      <c r="H21" s="356">
        <f>'FY 22 Urban VA Calculator'!AT15</f>
        <v>203.68860000000001</v>
      </c>
      <c r="I21" s="360">
        <f>'FY 22 Urban VA Calculator'!AU15</f>
        <v>203.68860000000001</v>
      </c>
      <c r="J21" s="361">
        <f>'FY 22 Urban VA Calculator'!AV15</f>
        <v>203.68860000000001</v>
      </c>
      <c r="K21" s="361">
        <f>'FY 22 Urban VA Calculator'!AW15</f>
        <v>203.68860000000001</v>
      </c>
      <c r="L21" s="361">
        <f>'FY 22 Urban VA Calculator'!AX15</f>
        <v>203.68860000000001</v>
      </c>
      <c r="M21" s="361">
        <f>'FY 22 Urban VA Calculator'!AY15</f>
        <v>203.68860000000001</v>
      </c>
      <c r="N21" s="361">
        <f>'FY 22 Urban VA Calculator'!AZ15</f>
        <v>203.68860000000001</v>
      </c>
      <c r="O21" s="361">
        <f>'FY 22 Urban VA Calculator'!BA15</f>
        <v>203.68860000000001</v>
      </c>
      <c r="P21" s="361">
        <f>'FY 22 Urban VA Calculator'!BB15</f>
        <v>203.68860000000001</v>
      </c>
      <c r="Q21" s="361">
        <f>'FY 22 Urban VA Calculator'!BC15</f>
        <v>203.68860000000001</v>
      </c>
      <c r="R21" s="361">
        <f>'FY 22 Urban VA Calculator'!BD15</f>
        <v>203.68860000000001</v>
      </c>
      <c r="S21" s="361">
        <f>'FY 22 Urban VA Calculator'!BE15</f>
        <v>203.68860000000001</v>
      </c>
      <c r="T21" s="361">
        <f>'FY 22 Urban VA Calculator'!BF15</f>
        <v>203.68860000000001</v>
      </c>
      <c r="U21" s="361">
        <f>'FY 22 Urban VA Calculator'!BG15</f>
        <v>203.68860000000001</v>
      </c>
      <c r="V21" s="361">
        <f>'FY 22 Urban VA Calculator'!BH15</f>
        <v>203.68860000000001</v>
      </c>
      <c r="W21" s="54"/>
      <c r="X21" s="370" t="str">
        <f>'FY 22 Urban VA Calculator'!A15</f>
        <v>G - HBC1</v>
      </c>
      <c r="Y21" s="386" t="str">
        <f>'FY 22 Urban VA Calculator'!B15</f>
        <v>6-14</v>
      </c>
      <c r="Z21" s="387">
        <f>'FY 22 Urban VA Calculator'!E15</f>
        <v>109.51</v>
      </c>
      <c r="AA21" s="388">
        <f>'FY 22 Urban VA Calculator'!F15</f>
        <v>1.86</v>
      </c>
      <c r="AB21" s="387">
        <f>'FY 22 Urban VA Calculator'!G15</f>
        <v>203.68860000000001</v>
      </c>
      <c r="AC21" s="387">
        <f>'FY 22 Urban VA Calculator'!H15</f>
        <v>122.21316</v>
      </c>
      <c r="AD21" s="336">
        <f>'FY 22 Urban VA Calculator'!Y15</f>
        <v>86.038064640000002</v>
      </c>
      <c r="AE21" s="336">
        <f>'FY 22 Urban VA Calculator'!Z15</f>
        <v>36.17509536</v>
      </c>
      <c r="AF21" s="377">
        <f>'FY 22 Urban VA Calculator'!AA15</f>
        <v>122.21316</v>
      </c>
      <c r="AG21" s="378">
        <f>'FY 22 Urban VA Calculator'!AB15</f>
        <v>122.21316</v>
      </c>
      <c r="AH21" s="379">
        <f>'FY 22 Urban VA Calculator'!AC15</f>
        <v>122.21316</v>
      </c>
      <c r="AI21" s="379">
        <f>'FY 22 Urban VA Calculator'!AD15</f>
        <v>122.21316</v>
      </c>
      <c r="AJ21" s="379">
        <f>'FY 22 Urban VA Calculator'!AE15</f>
        <v>122.21316</v>
      </c>
      <c r="AK21" s="379">
        <f>'FY 22 Urban VA Calculator'!AF15</f>
        <v>122.21316</v>
      </c>
      <c r="AL21" s="379">
        <f>'FY 22 Urban VA Calculator'!AG15</f>
        <v>122.21316</v>
      </c>
      <c r="AM21" s="379">
        <f>'FY 22 Urban VA Calculator'!AH15</f>
        <v>122.21316</v>
      </c>
      <c r="AN21" s="379">
        <f>'FY 22 Urban VA Calculator'!AI15</f>
        <v>122.21316</v>
      </c>
      <c r="AO21" s="379">
        <f>'FY 22 Urban VA Calculator'!AJ15</f>
        <v>122.21316</v>
      </c>
      <c r="AP21" s="379">
        <f>'FY 22 Urban VA Calculator'!AK15</f>
        <v>122.21316</v>
      </c>
      <c r="AQ21" s="379">
        <f>'FY 22 Urban VA Calculator'!AL15</f>
        <v>122.21316</v>
      </c>
      <c r="AR21" s="379">
        <f>'FY 22 Urban VA Calculator'!AM15</f>
        <v>122.21316</v>
      </c>
      <c r="AS21" s="379">
        <f>'FY 22 Urban VA Calculator'!AN15</f>
        <v>122.21316</v>
      </c>
      <c r="AT21" s="393">
        <f>'FY 22 Urban VA Calculator'!AO15</f>
        <v>122.21316</v>
      </c>
      <c r="AU21" s="395">
        <f>'FY 22 Urban VA Calculator'!AP15</f>
        <v>122.21316</v>
      </c>
    </row>
    <row r="22" spans="1:47" x14ac:dyDescent="0.25">
      <c r="A22" s="354" t="str">
        <f>'FY 22 Urban VA Calculator'!A16</f>
        <v>I - LDE1</v>
      </c>
      <c r="B22" s="328" t="str">
        <f>'FY 22 Urban VA Calculator'!B16</f>
        <v>0-5</v>
      </c>
      <c r="C22" s="330">
        <f>'FY 22 Urban VA Calculator'!E16</f>
        <v>109.51</v>
      </c>
      <c r="D22" s="155">
        <f>'FY 22 Urban VA Calculator'!F16</f>
        <v>1.73</v>
      </c>
      <c r="E22" s="199">
        <f>'FY 22 Urban VA Calculator'!G16</f>
        <v>189.45230000000001</v>
      </c>
      <c r="F22" s="337">
        <f>'FY 22 Urban VA Calculator'!AR16</f>
        <v>133.37441920000001</v>
      </c>
      <c r="G22" s="337">
        <f>'FY 22 Urban VA Calculator'!AS16</f>
        <v>56.077880800000003</v>
      </c>
      <c r="H22" s="356">
        <f>'FY 22 Urban VA Calculator'!AT16</f>
        <v>189.45230000000001</v>
      </c>
      <c r="I22" s="360">
        <f>'FY 22 Urban VA Calculator'!AU16</f>
        <v>189.45230000000001</v>
      </c>
      <c r="J22" s="361">
        <f>'FY 22 Urban VA Calculator'!AV16</f>
        <v>189.45230000000001</v>
      </c>
      <c r="K22" s="361">
        <f>'FY 22 Urban VA Calculator'!AW16</f>
        <v>189.45230000000001</v>
      </c>
      <c r="L22" s="361">
        <f>'FY 22 Urban VA Calculator'!AX16</f>
        <v>189.45230000000001</v>
      </c>
      <c r="M22" s="361">
        <f>'FY 22 Urban VA Calculator'!AY16</f>
        <v>189.45230000000001</v>
      </c>
      <c r="N22" s="361">
        <f>'FY 22 Urban VA Calculator'!AZ16</f>
        <v>189.45230000000001</v>
      </c>
      <c r="O22" s="361">
        <f>'FY 22 Urban VA Calculator'!BA16</f>
        <v>189.45230000000001</v>
      </c>
      <c r="P22" s="361">
        <f>'FY 22 Urban VA Calculator'!BB16</f>
        <v>189.45230000000001</v>
      </c>
      <c r="Q22" s="361">
        <f>'FY 22 Urban VA Calculator'!BC16</f>
        <v>189.45230000000001</v>
      </c>
      <c r="R22" s="361">
        <f>'FY 22 Urban VA Calculator'!BD16</f>
        <v>189.45230000000001</v>
      </c>
      <c r="S22" s="361">
        <f>'FY 22 Urban VA Calculator'!BE16</f>
        <v>189.45230000000001</v>
      </c>
      <c r="T22" s="361">
        <f>'FY 22 Urban VA Calculator'!BF16</f>
        <v>189.45230000000001</v>
      </c>
      <c r="U22" s="361">
        <f>'FY 22 Urban VA Calculator'!BG16</f>
        <v>189.45230000000001</v>
      </c>
      <c r="V22" s="361">
        <f>'FY 22 Urban VA Calculator'!BH16</f>
        <v>189.45230000000001</v>
      </c>
      <c r="W22" s="54"/>
      <c r="X22" s="370" t="str">
        <f>'FY 22 Urban VA Calculator'!A16</f>
        <v>I - LDE1</v>
      </c>
      <c r="Y22" s="386" t="str">
        <f>'FY 22 Urban VA Calculator'!B16</f>
        <v>0-5</v>
      </c>
      <c r="Z22" s="387">
        <f>'FY 22 Urban VA Calculator'!E16</f>
        <v>109.51</v>
      </c>
      <c r="AA22" s="388">
        <f>'FY 22 Urban VA Calculator'!F16</f>
        <v>1.73</v>
      </c>
      <c r="AB22" s="387">
        <f>'FY 22 Urban VA Calculator'!G16</f>
        <v>189.45230000000001</v>
      </c>
      <c r="AC22" s="387">
        <f>'FY 22 Urban VA Calculator'!H16</f>
        <v>113.67138</v>
      </c>
      <c r="AD22" s="336">
        <f>'FY 22 Urban VA Calculator'!Y16</f>
        <v>80.024651519999992</v>
      </c>
      <c r="AE22" s="336">
        <f>'FY 22 Urban VA Calculator'!Z16</f>
        <v>33.646728480000007</v>
      </c>
      <c r="AF22" s="377">
        <f>'FY 22 Urban VA Calculator'!AA16</f>
        <v>113.67138</v>
      </c>
      <c r="AG22" s="378">
        <f>'FY 22 Urban VA Calculator'!AB16</f>
        <v>113.67138</v>
      </c>
      <c r="AH22" s="379">
        <f>'FY 22 Urban VA Calculator'!AC16</f>
        <v>113.67138</v>
      </c>
      <c r="AI22" s="379">
        <f>'FY 22 Urban VA Calculator'!AD16</f>
        <v>113.67138</v>
      </c>
      <c r="AJ22" s="379">
        <f>'FY 22 Urban VA Calculator'!AE16</f>
        <v>113.67138</v>
      </c>
      <c r="AK22" s="379">
        <f>'FY 22 Urban VA Calculator'!AF16</f>
        <v>113.67138</v>
      </c>
      <c r="AL22" s="379">
        <f>'FY 22 Urban VA Calculator'!AG16</f>
        <v>113.67138</v>
      </c>
      <c r="AM22" s="379">
        <f>'FY 22 Urban VA Calculator'!AH16</f>
        <v>113.67138</v>
      </c>
      <c r="AN22" s="379">
        <f>'FY 22 Urban VA Calculator'!AI16</f>
        <v>113.67138</v>
      </c>
      <c r="AO22" s="379">
        <f>'FY 22 Urban VA Calculator'!AJ16</f>
        <v>113.67138</v>
      </c>
      <c r="AP22" s="379">
        <f>'FY 22 Urban VA Calculator'!AK16</f>
        <v>113.67138</v>
      </c>
      <c r="AQ22" s="379">
        <f>'FY 22 Urban VA Calculator'!AL16</f>
        <v>113.67138</v>
      </c>
      <c r="AR22" s="379">
        <f>'FY 22 Urban VA Calculator'!AM16</f>
        <v>113.67138</v>
      </c>
      <c r="AS22" s="379">
        <f>'FY 22 Urban VA Calculator'!AN16</f>
        <v>113.67138</v>
      </c>
      <c r="AT22" s="393">
        <f>'FY 22 Urban VA Calculator'!AO16</f>
        <v>113.67138</v>
      </c>
      <c r="AU22" s="395">
        <f>'FY 22 Urban VA Calculator'!AP16</f>
        <v>113.67138</v>
      </c>
    </row>
    <row r="23" spans="1:47" x14ac:dyDescent="0.25">
      <c r="A23" s="354" t="str">
        <f>'FY 22 Urban VA Calculator'!A17</f>
        <v>J - LBC2</v>
      </c>
      <c r="B23" s="328" t="str">
        <f>'FY 22 Urban VA Calculator'!B17</f>
        <v>6-14</v>
      </c>
      <c r="C23" s="330">
        <f>'FY 22 Urban VA Calculator'!E17</f>
        <v>109.51</v>
      </c>
      <c r="D23" s="155">
        <f>'FY 22 Urban VA Calculator'!F17</f>
        <v>1.72</v>
      </c>
      <c r="E23" s="199">
        <f>'FY 22 Urban VA Calculator'!G17</f>
        <v>188.35720000000001</v>
      </c>
      <c r="F23" s="337">
        <f>'FY 22 Urban VA Calculator'!AR17</f>
        <v>132.6034688</v>
      </c>
      <c r="G23" s="337">
        <f>'FY 22 Urban VA Calculator'!AS17</f>
        <v>55.753731200000004</v>
      </c>
      <c r="H23" s="356">
        <f>'FY 22 Urban VA Calculator'!AT17</f>
        <v>188.35720000000001</v>
      </c>
      <c r="I23" s="360">
        <f>'FY 22 Urban VA Calculator'!AU17</f>
        <v>188.35720000000001</v>
      </c>
      <c r="J23" s="361">
        <f>'FY 22 Urban VA Calculator'!AV17</f>
        <v>188.35720000000001</v>
      </c>
      <c r="K23" s="361">
        <f>'FY 22 Urban VA Calculator'!AW17</f>
        <v>188.35720000000001</v>
      </c>
      <c r="L23" s="361">
        <f>'FY 22 Urban VA Calculator'!AX17</f>
        <v>188.35720000000001</v>
      </c>
      <c r="M23" s="361">
        <f>'FY 22 Urban VA Calculator'!AY17</f>
        <v>188.35720000000001</v>
      </c>
      <c r="N23" s="361">
        <f>'FY 22 Urban VA Calculator'!AZ17</f>
        <v>188.35720000000001</v>
      </c>
      <c r="O23" s="361">
        <f>'FY 22 Urban VA Calculator'!BA17</f>
        <v>188.35720000000001</v>
      </c>
      <c r="P23" s="361">
        <f>'FY 22 Urban VA Calculator'!BB17</f>
        <v>188.35720000000001</v>
      </c>
      <c r="Q23" s="361">
        <f>'FY 22 Urban VA Calculator'!BC17</f>
        <v>188.35720000000001</v>
      </c>
      <c r="R23" s="361">
        <f>'FY 22 Urban VA Calculator'!BD17</f>
        <v>188.35720000000001</v>
      </c>
      <c r="S23" s="361">
        <f>'FY 22 Urban VA Calculator'!BE17</f>
        <v>188.35720000000001</v>
      </c>
      <c r="T23" s="361">
        <f>'FY 22 Urban VA Calculator'!BF17</f>
        <v>188.35720000000001</v>
      </c>
      <c r="U23" s="361">
        <f>'FY 22 Urban VA Calculator'!BG17</f>
        <v>188.35720000000001</v>
      </c>
      <c r="V23" s="361">
        <f>'FY 22 Urban VA Calculator'!BH17</f>
        <v>188.35720000000001</v>
      </c>
      <c r="W23" s="54"/>
      <c r="X23" s="370" t="str">
        <f>'FY 22 Urban VA Calculator'!A17</f>
        <v>J - LBC2</v>
      </c>
      <c r="Y23" s="386" t="str">
        <f>'FY 22 Urban VA Calculator'!B17</f>
        <v>6-14</v>
      </c>
      <c r="Z23" s="387">
        <f>'FY 22 Urban VA Calculator'!E17</f>
        <v>109.51</v>
      </c>
      <c r="AA23" s="388">
        <f>'FY 22 Urban VA Calculator'!F17</f>
        <v>1.72</v>
      </c>
      <c r="AB23" s="387">
        <f>'FY 22 Urban VA Calculator'!G17</f>
        <v>188.35720000000001</v>
      </c>
      <c r="AC23" s="387">
        <f>'FY 22 Urban VA Calculator'!H17</f>
        <v>113.01432</v>
      </c>
      <c r="AD23" s="336">
        <f>'FY 22 Urban VA Calculator'!Y17</f>
        <v>79.562081279999987</v>
      </c>
      <c r="AE23" s="336">
        <f>'FY 22 Urban VA Calculator'!Z17</f>
        <v>33.452238720000011</v>
      </c>
      <c r="AF23" s="377">
        <f>'FY 22 Urban VA Calculator'!AA17</f>
        <v>113.01432</v>
      </c>
      <c r="AG23" s="378">
        <f>'FY 22 Urban VA Calculator'!AB17</f>
        <v>113.01432</v>
      </c>
      <c r="AH23" s="379">
        <f>'FY 22 Urban VA Calculator'!AC17</f>
        <v>113.01432</v>
      </c>
      <c r="AI23" s="379">
        <f>'FY 22 Urban VA Calculator'!AD17</f>
        <v>113.01432</v>
      </c>
      <c r="AJ23" s="379">
        <f>'FY 22 Urban VA Calculator'!AE17</f>
        <v>113.01432</v>
      </c>
      <c r="AK23" s="379">
        <f>'FY 22 Urban VA Calculator'!AF17</f>
        <v>113.01432</v>
      </c>
      <c r="AL23" s="379">
        <f>'FY 22 Urban VA Calculator'!AG17</f>
        <v>113.01432</v>
      </c>
      <c r="AM23" s="379">
        <f>'FY 22 Urban VA Calculator'!AH17</f>
        <v>113.01432</v>
      </c>
      <c r="AN23" s="379">
        <f>'FY 22 Urban VA Calculator'!AI17</f>
        <v>113.01432</v>
      </c>
      <c r="AO23" s="379">
        <f>'FY 22 Urban VA Calculator'!AJ17</f>
        <v>113.01432</v>
      </c>
      <c r="AP23" s="379">
        <f>'FY 22 Urban VA Calculator'!AK17</f>
        <v>113.01432</v>
      </c>
      <c r="AQ23" s="379">
        <f>'FY 22 Urban VA Calculator'!AL17</f>
        <v>113.01432</v>
      </c>
      <c r="AR23" s="379">
        <f>'FY 22 Urban VA Calculator'!AM17</f>
        <v>113.01432</v>
      </c>
      <c r="AS23" s="379">
        <f>'FY 22 Urban VA Calculator'!AN17</f>
        <v>113.01432</v>
      </c>
      <c r="AT23" s="393">
        <f>'FY 22 Urban VA Calculator'!AO17</f>
        <v>113.01432</v>
      </c>
      <c r="AU23" s="395">
        <f>'FY 22 Urban VA Calculator'!AP17</f>
        <v>113.01432</v>
      </c>
    </row>
    <row r="24" spans="1:47" x14ac:dyDescent="0.25">
      <c r="A24" s="354" t="str">
        <f>'FY 22 Urban VA Calculator'!A18</f>
        <v>M - CDE1</v>
      </c>
      <c r="B24" s="328" t="str">
        <f>'FY 22 Urban VA Calculator'!B18</f>
        <v>0-5</v>
      </c>
      <c r="C24" s="330">
        <f>'FY 22 Urban VA Calculator'!E18</f>
        <v>109.51</v>
      </c>
      <c r="D24" s="155">
        <f>'FY 22 Urban VA Calculator'!F18</f>
        <v>1.62</v>
      </c>
      <c r="E24" s="199">
        <f>'FY 22 Urban VA Calculator'!G18</f>
        <v>177.40620000000001</v>
      </c>
      <c r="F24" s="337">
        <f>'FY 22 Urban VA Calculator'!AR18</f>
        <v>124.89396480000001</v>
      </c>
      <c r="G24" s="337">
        <f>'FY 22 Urban VA Calculator'!AS18</f>
        <v>52.512235200000006</v>
      </c>
      <c r="H24" s="356">
        <f>'FY 22 Urban VA Calculator'!AT18</f>
        <v>177.40620000000001</v>
      </c>
      <c r="I24" s="360">
        <f>'FY 22 Urban VA Calculator'!AU18</f>
        <v>177.40620000000001</v>
      </c>
      <c r="J24" s="361">
        <f>'FY 22 Urban VA Calculator'!AV18</f>
        <v>177.40620000000001</v>
      </c>
      <c r="K24" s="361">
        <f>'FY 22 Urban VA Calculator'!AW18</f>
        <v>177.40620000000001</v>
      </c>
      <c r="L24" s="361">
        <f>'FY 22 Urban VA Calculator'!AX18</f>
        <v>177.40620000000001</v>
      </c>
      <c r="M24" s="361">
        <f>'FY 22 Urban VA Calculator'!AY18</f>
        <v>177.40620000000001</v>
      </c>
      <c r="N24" s="361">
        <f>'FY 22 Urban VA Calculator'!AZ18</f>
        <v>177.40620000000001</v>
      </c>
      <c r="O24" s="361">
        <f>'FY 22 Urban VA Calculator'!BA18</f>
        <v>177.40620000000001</v>
      </c>
      <c r="P24" s="361">
        <f>'FY 22 Urban VA Calculator'!BB18</f>
        <v>177.40620000000001</v>
      </c>
      <c r="Q24" s="361">
        <f>'FY 22 Urban VA Calculator'!BC18</f>
        <v>177.40620000000001</v>
      </c>
      <c r="R24" s="361">
        <f>'FY 22 Urban VA Calculator'!BD18</f>
        <v>177.40620000000001</v>
      </c>
      <c r="S24" s="361">
        <f>'FY 22 Urban VA Calculator'!BE18</f>
        <v>177.40620000000001</v>
      </c>
      <c r="T24" s="361">
        <f>'FY 22 Urban VA Calculator'!BF18</f>
        <v>177.40620000000001</v>
      </c>
      <c r="U24" s="361">
        <f>'FY 22 Urban VA Calculator'!BG18</f>
        <v>177.40620000000001</v>
      </c>
      <c r="V24" s="361">
        <f>'FY 22 Urban VA Calculator'!BH18</f>
        <v>177.40620000000001</v>
      </c>
      <c r="W24" s="54"/>
      <c r="X24" s="370" t="str">
        <f>'FY 22 Urban VA Calculator'!A18</f>
        <v>M - CDE1</v>
      </c>
      <c r="Y24" s="386" t="str">
        <f>'FY 22 Urban VA Calculator'!B18</f>
        <v>0-5</v>
      </c>
      <c r="Z24" s="387">
        <f>'FY 22 Urban VA Calculator'!E18</f>
        <v>109.51</v>
      </c>
      <c r="AA24" s="388">
        <f>'FY 22 Urban VA Calculator'!F18</f>
        <v>1.62</v>
      </c>
      <c r="AB24" s="387">
        <f>'FY 22 Urban VA Calculator'!G18</f>
        <v>177.40620000000001</v>
      </c>
      <c r="AC24" s="387">
        <f>'FY 22 Urban VA Calculator'!H18</f>
        <v>106.44372</v>
      </c>
      <c r="AD24" s="336">
        <f>'FY 22 Urban VA Calculator'!Y18</f>
        <v>74.936378879999992</v>
      </c>
      <c r="AE24" s="336">
        <f>'FY 22 Urban VA Calculator'!Z18</f>
        <v>31.507341120000007</v>
      </c>
      <c r="AF24" s="377">
        <f>'FY 22 Urban VA Calculator'!AA18</f>
        <v>106.44372</v>
      </c>
      <c r="AG24" s="378">
        <f>'FY 22 Urban VA Calculator'!AB18</f>
        <v>106.44372</v>
      </c>
      <c r="AH24" s="379">
        <f>'FY 22 Urban VA Calculator'!AC18</f>
        <v>106.44372</v>
      </c>
      <c r="AI24" s="379">
        <f>'FY 22 Urban VA Calculator'!AD18</f>
        <v>106.44372</v>
      </c>
      <c r="AJ24" s="379">
        <f>'FY 22 Urban VA Calculator'!AE18</f>
        <v>106.44372</v>
      </c>
      <c r="AK24" s="379">
        <f>'FY 22 Urban VA Calculator'!AF18</f>
        <v>106.44372</v>
      </c>
      <c r="AL24" s="379">
        <f>'FY 22 Urban VA Calculator'!AG18</f>
        <v>106.44372</v>
      </c>
      <c r="AM24" s="379">
        <f>'FY 22 Urban VA Calculator'!AH18</f>
        <v>106.44372</v>
      </c>
      <c r="AN24" s="379">
        <f>'FY 22 Urban VA Calculator'!AI18</f>
        <v>106.44372</v>
      </c>
      <c r="AO24" s="379">
        <f>'FY 22 Urban VA Calculator'!AJ18</f>
        <v>106.44372</v>
      </c>
      <c r="AP24" s="379">
        <f>'FY 22 Urban VA Calculator'!AK18</f>
        <v>106.44372</v>
      </c>
      <c r="AQ24" s="379">
        <f>'FY 22 Urban VA Calculator'!AL18</f>
        <v>106.44372</v>
      </c>
      <c r="AR24" s="379">
        <f>'FY 22 Urban VA Calculator'!AM18</f>
        <v>106.44372</v>
      </c>
      <c r="AS24" s="379">
        <f>'FY 22 Urban VA Calculator'!AN18</f>
        <v>106.44372</v>
      </c>
      <c r="AT24" s="393">
        <f>'FY 22 Urban VA Calculator'!AO18</f>
        <v>106.44372</v>
      </c>
      <c r="AU24" s="395">
        <f>'FY 22 Urban VA Calculator'!AP18</f>
        <v>106.44372</v>
      </c>
    </row>
    <row r="25" spans="1:47" x14ac:dyDescent="0.25">
      <c r="A25" s="354" t="str">
        <f>'FY 22 Urban VA Calculator'!A19</f>
        <v>T- PDE2</v>
      </c>
      <c r="B25" s="328" t="str">
        <f>'FY 22 Urban VA Calculator'!B19</f>
        <v>0-5</v>
      </c>
      <c r="C25" s="330">
        <f>'FY 22 Urban VA Calculator'!E19</f>
        <v>109.51</v>
      </c>
      <c r="D25" s="155">
        <f>'FY 22 Urban VA Calculator'!F19</f>
        <v>1.57</v>
      </c>
      <c r="E25" s="199">
        <f>'FY 22 Urban VA Calculator'!G19</f>
        <v>171.9307</v>
      </c>
      <c r="F25" s="337">
        <f>'FY 22 Urban VA Calculator'!AR19</f>
        <v>121.03921279999999</v>
      </c>
      <c r="G25" s="337">
        <f>'FY 22 Urban VA Calculator'!AS19</f>
        <v>50.891487200000014</v>
      </c>
      <c r="H25" s="356">
        <f>'FY 22 Urban VA Calculator'!AT19</f>
        <v>171.9307</v>
      </c>
      <c r="I25" s="360">
        <f>'FY 22 Urban VA Calculator'!AU19</f>
        <v>171.9307</v>
      </c>
      <c r="J25" s="361">
        <f>'FY 22 Urban VA Calculator'!AV19</f>
        <v>171.9307</v>
      </c>
      <c r="K25" s="361">
        <f>'FY 22 Urban VA Calculator'!AW19</f>
        <v>171.9307</v>
      </c>
      <c r="L25" s="361">
        <f>'FY 22 Urban VA Calculator'!AX19</f>
        <v>171.9307</v>
      </c>
      <c r="M25" s="361">
        <f>'FY 22 Urban VA Calculator'!AY19</f>
        <v>171.9307</v>
      </c>
      <c r="N25" s="361">
        <f>'FY 22 Urban VA Calculator'!AZ19</f>
        <v>171.9307</v>
      </c>
      <c r="O25" s="361">
        <f>'FY 22 Urban VA Calculator'!BA19</f>
        <v>171.9307</v>
      </c>
      <c r="P25" s="361">
        <f>'FY 22 Urban VA Calculator'!BB19</f>
        <v>171.9307</v>
      </c>
      <c r="Q25" s="361">
        <f>'FY 22 Urban VA Calculator'!BC19</f>
        <v>171.9307</v>
      </c>
      <c r="R25" s="361">
        <f>'FY 22 Urban VA Calculator'!BD19</f>
        <v>171.9307</v>
      </c>
      <c r="S25" s="361">
        <f>'FY 22 Urban VA Calculator'!BE19</f>
        <v>171.9307</v>
      </c>
      <c r="T25" s="361">
        <f>'FY 22 Urban VA Calculator'!BF19</f>
        <v>171.9307</v>
      </c>
      <c r="U25" s="361">
        <f>'FY 22 Urban VA Calculator'!BG19</f>
        <v>171.9307</v>
      </c>
      <c r="V25" s="361">
        <f>'FY 22 Urban VA Calculator'!BH19</f>
        <v>171.9307</v>
      </c>
      <c r="W25" s="54"/>
      <c r="X25" s="370" t="str">
        <f>'FY 22 Urban VA Calculator'!A19</f>
        <v>T- PDE2</v>
      </c>
      <c r="Y25" s="386" t="str">
        <f>'FY 22 Urban VA Calculator'!B19</f>
        <v>0-5</v>
      </c>
      <c r="Z25" s="387">
        <f>'FY 22 Urban VA Calculator'!E19</f>
        <v>109.51</v>
      </c>
      <c r="AA25" s="388">
        <f>'FY 22 Urban VA Calculator'!F19</f>
        <v>1.57</v>
      </c>
      <c r="AB25" s="387">
        <f>'FY 22 Urban VA Calculator'!G19</f>
        <v>171.9307</v>
      </c>
      <c r="AC25" s="387">
        <f>'FY 22 Urban VA Calculator'!H19</f>
        <v>103.15841999999999</v>
      </c>
      <c r="AD25" s="336">
        <f>'FY 22 Urban VA Calculator'!Y19</f>
        <v>72.623527679999995</v>
      </c>
      <c r="AE25" s="336">
        <f>'FY 22 Urban VA Calculator'!Z19</f>
        <v>30.534892319999997</v>
      </c>
      <c r="AF25" s="377">
        <f>'FY 22 Urban VA Calculator'!AA19</f>
        <v>103.15841999999999</v>
      </c>
      <c r="AG25" s="378">
        <f>'FY 22 Urban VA Calculator'!AB19</f>
        <v>103.15841999999999</v>
      </c>
      <c r="AH25" s="379">
        <f>'FY 22 Urban VA Calculator'!AC19</f>
        <v>103.15841999999999</v>
      </c>
      <c r="AI25" s="379">
        <f>'FY 22 Urban VA Calculator'!AD19</f>
        <v>103.15841999999999</v>
      </c>
      <c r="AJ25" s="379">
        <f>'FY 22 Urban VA Calculator'!AE19</f>
        <v>103.15841999999999</v>
      </c>
      <c r="AK25" s="379">
        <f>'FY 22 Urban VA Calculator'!AF19</f>
        <v>103.15841999999999</v>
      </c>
      <c r="AL25" s="379">
        <f>'FY 22 Urban VA Calculator'!AG19</f>
        <v>103.15841999999999</v>
      </c>
      <c r="AM25" s="379">
        <f>'FY 22 Urban VA Calculator'!AH19</f>
        <v>103.15841999999999</v>
      </c>
      <c r="AN25" s="379">
        <f>'FY 22 Urban VA Calculator'!AI19</f>
        <v>103.15841999999999</v>
      </c>
      <c r="AO25" s="379">
        <f>'FY 22 Urban VA Calculator'!AJ19</f>
        <v>103.15841999999999</v>
      </c>
      <c r="AP25" s="379">
        <f>'FY 22 Urban VA Calculator'!AK19</f>
        <v>103.15841999999999</v>
      </c>
      <c r="AQ25" s="379">
        <f>'FY 22 Urban VA Calculator'!AL19</f>
        <v>103.15841999999999</v>
      </c>
      <c r="AR25" s="379">
        <f>'FY 22 Urban VA Calculator'!AM19</f>
        <v>103.15841999999999</v>
      </c>
      <c r="AS25" s="379">
        <f>'FY 22 Urban VA Calculator'!AN19</f>
        <v>103.15841999999999</v>
      </c>
      <c r="AT25" s="393">
        <f>'FY 22 Urban VA Calculator'!AO19</f>
        <v>103.15841999999999</v>
      </c>
      <c r="AU25" s="395">
        <f>'FY 22 Urban VA Calculator'!AP19</f>
        <v>103.15841999999999</v>
      </c>
    </row>
    <row r="26" spans="1:47" x14ac:dyDescent="0.25">
      <c r="A26" s="354" t="str">
        <f>'FY 22 Urban VA Calculator'!A20</f>
        <v>N - CBC2</v>
      </c>
      <c r="B26" s="328" t="str">
        <f>'FY 22 Urban VA Calculator'!B20</f>
        <v>6-14</v>
      </c>
      <c r="C26" s="330">
        <f>'FY 22 Urban VA Calculator'!E20</f>
        <v>109.51</v>
      </c>
      <c r="D26" s="155">
        <f>'FY 22 Urban VA Calculator'!F20</f>
        <v>1.55</v>
      </c>
      <c r="E26" s="199">
        <f>'FY 22 Urban VA Calculator'!G20</f>
        <v>169.74050000000003</v>
      </c>
      <c r="F26" s="337">
        <f>'FY 22 Urban VA Calculator'!AR20</f>
        <v>119.49731200000001</v>
      </c>
      <c r="G26" s="337">
        <f>'FY 22 Urban VA Calculator'!AS20</f>
        <v>50.243188000000018</v>
      </c>
      <c r="H26" s="356">
        <f>'FY 22 Urban VA Calculator'!AT20</f>
        <v>169.74050000000003</v>
      </c>
      <c r="I26" s="360">
        <f>'FY 22 Urban VA Calculator'!AU20</f>
        <v>169.74050000000003</v>
      </c>
      <c r="J26" s="361">
        <f>'FY 22 Urban VA Calculator'!AV20</f>
        <v>169.74050000000003</v>
      </c>
      <c r="K26" s="361">
        <f>'FY 22 Urban VA Calculator'!AW20</f>
        <v>169.74050000000003</v>
      </c>
      <c r="L26" s="361">
        <f>'FY 22 Urban VA Calculator'!AX20</f>
        <v>169.74050000000003</v>
      </c>
      <c r="M26" s="361">
        <f>'FY 22 Urban VA Calculator'!AY20</f>
        <v>169.74050000000003</v>
      </c>
      <c r="N26" s="361">
        <f>'FY 22 Urban VA Calculator'!AZ20</f>
        <v>169.74050000000003</v>
      </c>
      <c r="O26" s="361">
        <f>'FY 22 Urban VA Calculator'!BA20</f>
        <v>169.74050000000003</v>
      </c>
      <c r="P26" s="361">
        <f>'FY 22 Urban VA Calculator'!BB20</f>
        <v>169.74050000000003</v>
      </c>
      <c r="Q26" s="361">
        <f>'FY 22 Urban VA Calculator'!BC20</f>
        <v>169.74050000000003</v>
      </c>
      <c r="R26" s="361">
        <f>'FY 22 Urban VA Calculator'!BD20</f>
        <v>169.74050000000003</v>
      </c>
      <c r="S26" s="361">
        <f>'FY 22 Urban VA Calculator'!BE20</f>
        <v>169.74050000000003</v>
      </c>
      <c r="T26" s="361">
        <f>'FY 22 Urban VA Calculator'!BF20</f>
        <v>169.74050000000003</v>
      </c>
      <c r="U26" s="361">
        <f>'FY 22 Urban VA Calculator'!BG20</f>
        <v>169.74050000000003</v>
      </c>
      <c r="V26" s="361">
        <f>'FY 22 Urban VA Calculator'!BH20</f>
        <v>169.74050000000003</v>
      </c>
      <c r="W26" s="54"/>
      <c r="X26" s="370" t="str">
        <f>'FY 22 Urban VA Calculator'!A20</f>
        <v>N - CBC2</v>
      </c>
      <c r="Y26" s="386" t="str">
        <f>'FY 22 Urban VA Calculator'!B20</f>
        <v>6-14</v>
      </c>
      <c r="Z26" s="387">
        <f>'FY 22 Urban VA Calculator'!E20</f>
        <v>109.51</v>
      </c>
      <c r="AA26" s="388">
        <f>'FY 22 Urban VA Calculator'!F20</f>
        <v>1.55</v>
      </c>
      <c r="AB26" s="387">
        <f>'FY 22 Urban VA Calculator'!G20</f>
        <v>169.74050000000003</v>
      </c>
      <c r="AC26" s="387">
        <f>'FY 22 Urban VA Calculator'!H20</f>
        <v>101.84430000000002</v>
      </c>
      <c r="AD26" s="336">
        <f>'FY 22 Urban VA Calculator'!Y20</f>
        <v>71.698387200000013</v>
      </c>
      <c r="AE26" s="336">
        <f>'FY 22 Urban VA Calculator'!Z20</f>
        <v>30.145912800000005</v>
      </c>
      <c r="AF26" s="377">
        <f>'FY 22 Urban VA Calculator'!AA20</f>
        <v>101.84430000000002</v>
      </c>
      <c r="AG26" s="378">
        <f>'FY 22 Urban VA Calculator'!AB20</f>
        <v>101.84430000000002</v>
      </c>
      <c r="AH26" s="379">
        <f>'FY 22 Urban VA Calculator'!AC20</f>
        <v>101.84430000000002</v>
      </c>
      <c r="AI26" s="379">
        <f>'FY 22 Urban VA Calculator'!AD20</f>
        <v>101.84430000000002</v>
      </c>
      <c r="AJ26" s="379">
        <f>'FY 22 Urban VA Calculator'!AE20</f>
        <v>101.84430000000002</v>
      </c>
      <c r="AK26" s="379">
        <f>'FY 22 Urban VA Calculator'!AF20</f>
        <v>101.84430000000002</v>
      </c>
      <c r="AL26" s="379">
        <f>'FY 22 Urban VA Calculator'!AG20</f>
        <v>101.84430000000002</v>
      </c>
      <c r="AM26" s="379">
        <f>'FY 22 Urban VA Calculator'!AH20</f>
        <v>101.84430000000002</v>
      </c>
      <c r="AN26" s="379">
        <f>'FY 22 Urban VA Calculator'!AI20</f>
        <v>101.84430000000002</v>
      </c>
      <c r="AO26" s="379">
        <f>'FY 22 Urban VA Calculator'!AJ20</f>
        <v>101.84430000000002</v>
      </c>
      <c r="AP26" s="379">
        <f>'FY 22 Urban VA Calculator'!AK20</f>
        <v>101.84430000000002</v>
      </c>
      <c r="AQ26" s="379">
        <f>'FY 22 Urban VA Calculator'!AL20</f>
        <v>101.84430000000002</v>
      </c>
      <c r="AR26" s="379">
        <f>'FY 22 Urban VA Calculator'!AM20</f>
        <v>101.84430000000002</v>
      </c>
      <c r="AS26" s="379">
        <f>'FY 22 Urban VA Calculator'!AN20</f>
        <v>101.84430000000002</v>
      </c>
      <c r="AT26" s="393">
        <f>'FY 22 Urban VA Calculator'!AO20</f>
        <v>101.84430000000002</v>
      </c>
      <c r="AU26" s="395">
        <f>'FY 22 Urban VA Calculator'!AP20</f>
        <v>101.84430000000002</v>
      </c>
    </row>
    <row r="27" spans="1:47" x14ac:dyDescent="0.25">
      <c r="A27" s="354" t="str">
        <f>'FY 22 Urban VA Calculator'!A21</f>
        <v>U - PDE1</v>
      </c>
      <c r="B27" s="328" t="str">
        <f>'FY 22 Urban VA Calculator'!B21</f>
        <v>0-5</v>
      </c>
      <c r="C27" s="330">
        <f>'FY 22 Urban VA Calculator'!E21</f>
        <v>109.51</v>
      </c>
      <c r="D27" s="155">
        <f>'FY 22 Urban VA Calculator'!F21</f>
        <v>1.47</v>
      </c>
      <c r="E27" s="199">
        <f>'FY 22 Urban VA Calculator'!G21</f>
        <v>160.97970000000001</v>
      </c>
      <c r="F27" s="337">
        <f>'FY 22 Urban VA Calculator'!AR21</f>
        <v>113.32970880000001</v>
      </c>
      <c r="G27" s="337">
        <f>'FY 22 Urban VA Calculator'!AS21</f>
        <v>47.649991200000002</v>
      </c>
      <c r="H27" s="356">
        <f>'FY 22 Urban VA Calculator'!AT21</f>
        <v>160.97970000000001</v>
      </c>
      <c r="I27" s="360">
        <f>'FY 22 Urban VA Calculator'!AU21</f>
        <v>160.97970000000001</v>
      </c>
      <c r="J27" s="361">
        <f>'FY 22 Urban VA Calculator'!AV21</f>
        <v>160.97970000000001</v>
      </c>
      <c r="K27" s="361">
        <f>'FY 22 Urban VA Calculator'!AW21</f>
        <v>160.97970000000001</v>
      </c>
      <c r="L27" s="361">
        <f>'FY 22 Urban VA Calculator'!AX21</f>
        <v>160.97970000000001</v>
      </c>
      <c r="M27" s="361">
        <f>'FY 22 Urban VA Calculator'!AY21</f>
        <v>160.97970000000001</v>
      </c>
      <c r="N27" s="361">
        <f>'FY 22 Urban VA Calculator'!AZ21</f>
        <v>160.97970000000001</v>
      </c>
      <c r="O27" s="361">
        <f>'FY 22 Urban VA Calculator'!BA21</f>
        <v>160.97970000000001</v>
      </c>
      <c r="P27" s="361">
        <f>'FY 22 Urban VA Calculator'!BB21</f>
        <v>160.97970000000001</v>
      </c>
      <c r="Q27" s="361">
        <f>'FY 22 Urban VA Calculator'!BC21</f>
        <v>160.97970000000001</v>
      </c>
      <c r="R27" s="361">
        <f>'FY 22 Urban VA Calculator'!BD21</f>
        <v>160.97970000000001</v>
      </c>
      <c r="S27" s="361">
        <f>'FY 22 Urban VA Calculator'!BE21</f>
        <v>160.97970000000001</v>
      </c>
      <c r="T27" s="361">
        <f>'FY 22 Urban VA Calculator'!BF21</f>
        <v>160.97970000000001</v>
      </c>
      <c r="U27" s="361">
        <f>'FY 22 Urban VA Calculator'!BG21</f>
        <v>160.97970000000001</v>
      </c>
      <c r="V27" s="361">
        <f>'FY 22 Urban VA Calculator'!BH21</f>
        <v>160.97970000000001</v>
      </c>
      <c r="W27" s="54"/>
      <c r="X27" s="370" t="str">
        <f>'FY 22 Urban VA Calculator'!A21</f>
        <v>U - PDE1</v>
      </c>
      <c r="Y27" s="386" t="str">
        <f>'FY 22 Urban VA Calculator'!B21</f>
        <v>0-5</v>
      </c>
      <c r="Z27" s="387">
        <f>'FY 22 Urban VA Calculator'!E21</f>
        <v>109.51</v>
      </c>
      <c r="AA27" s="388">
        <f>'FY 22 Urban VA Calculator'!F21</f>
        <v>1.47</v>
      </c>
      <c r="AB27" s="387">
        <f>'FY 22 Urban VA Calculator'!G21</f>
        <v>160.97970000000001</v>
      </c>
      <c r="AC27" s="387">
        <f>'FY 22 Urban VA Calculator'!H21</f>
        <v>96.587820000000008</v>
      </c>
      <c r="AD27" s="336">
        <f>'FY 22 Urban VA Calculator'!Y21</f>
        <v>67.997825280000001</v>
      </c>
      <c r="AE27" s="336">
        <f>'FY 22 Urban VA Calculator'!Z21</f>
        <v>28.589994720000007</v>
      </c>
      <c r="AF27" s="377">
        <f>'FY 22 Urban VA Calculator'!AA21</f>
        <v>96.587820000000008</v>
      </c>
      <c r="AG27" s="378">
        <f>'FY 22 Urban VA Calculator'!AB21</f>
        <v>96.587820000000008</v>
      </c>
      <c r="AH27" s="379">
        <f>'FY 22 Urban VA Calculator'!AC21</f>
        <v>96.587820000000008</v>
      </c>
      <c r="AI27" s="379">
        <f>'FY 22 Urban VA Calculator'!AD21</f>
        <v>96.587820000000008</v>
      </c>
      <c r="AJ27" s="379">
        <f>'FY 22 Urban VA Calculator'!AE21</f>
        <v>96.587820000000008</v>
      </c>
      <c r="AK27" s="379">
        <f>'FY 22 Urban VA Calculator'!AF21</f>
        <v>96.587820000000008</v>
      </c>
      <c r="AL27" s="379">
        <f>'FY 22 Urban VA Calculator'!AG21</f>
        <v>96.587820000000008</v>
      </c>
      <c r="AM27" s="379">
        <f>'FY 22 Urban VA Calculator'!AH21</f>
        <v>96.587820000000008</v>
      </c>
      <c r="AN27" s="379">
        <f>'FY 22 Urban VA Calculator'!AI21</f>
        <v>96.587820000000008</v>
      </c>
      <c r="AO27" s="379">
        <f>'FY 22 Urban VA Calculator'!AJ21</f>
        <v>96.587820000000008</v>
      </c>
      <c r="AP27" s="379">
        <f>'FY 22 Urban VA Calculator'!AK21</f>
        <v>96.587820000000008</v>
      </c>
      <c r="AQ27" s="379">
        <f>'FY 22 Urban VA Calculator'!AL21</f>
        <v>96.587820000000008</v>
      </c>
      <c r="AR27" s="379">
        <f>'FY 22 Urban VA Calculator'!AM21</f>
        <v>96.587820000000008</v>
      </c>
      <c r="AS27" s="379">
        <f>'FY 22 Urban VA Calculator'!AN21</f>
        <v>96.587820000000008</v>
      </c>
      <c r="AT27" s="393">
        <f>'FY 22 Urban VA Calculator'!AO21</f>
        <v>96.587820000000008</v>
      </c>
      <c r="AU27" s="395">
        <f>'FY 22 Urban VA Calculator'!AP21</f>
        <v>96.587820000000008</v>
      </c>
    </row>
    <row r="28" spans="1:47" x14ac:dyDescent="0.25">
      <c r="A28" s="354" t="str">
        <f>'FY 22 Urban VA Calculator'!A22</f>
        <v>K - LBC1</v>
      </c>
      <c r="B28" s="328" t="str">
        <f>'FY 22 Urban VA Calculator'!B22</f>
        <v>6-14</v>
      </c>
      <c r="C28" s="330">
        <f>'FY 22 Urban VA Calculator'!E22</f>
        <v>109.51</v>
      </c>
      <c r="D28" s="155">
        <f>'FY 22 Urban VA Calculator'!F22</f>
        <v>1.43</v>
      </c>
      <c r="E28" s="199">
        <f>'FY 22 Urban VA Calculator'!G22</f>
        <v>156.5993</v>
      </c>
      <c r="F28" s="337">
        <f>'FY 22 Urban VA Calculator'!AR22</f>
        <v>110.24590719999999</v>
      </c>
      <c r="G28" s="337">
        <f>'FY 22 Urban VA Calculator'!AS22</f>
        <v>46.353392800000009</v>
      </c>
      <c r="H28" s="356">
        <f>'FY 22 Urban VA Calculator'!AT22</f>
        <v>156.5993</v>
      </c>
      <c r="I28" s="360">
        <f>'FY 22 Urban VA Calculator'!AU22</f>
        <v>156.5993</v>
      </c>
      <c r="J28" s="361">
        <f>'FY 22 Urban VA Calculator'!AV22</f>
        <v>156.5993</v>
      </c>
      <c r="K28" s="361">
        <f>'FY 22 Urban VA Calculator'!AW22</f>
        <v>156.5993</v>
      </c>
      <c r="L28" s="361">
        <f>'FY 22 Urban VA Calculator'!AX22</f>
        <v>156.5993</v>
      </c>
      <c r="M28" s="361">
        <f>'FY 22 Urban VA Calculator'!AY22</f>
        <v>156.5993</v>
      </c>
      <c r="N28" s="361">
        <f>'FY 22 Urban VA Calculator'!AZ22</f>
        <v>156.5993</v>
      </c>
      <c r="O28" s="361">
        <f>'FY 22 Urban VA Calculator'!BA22</f>
        <v>156.5993</v>
      </c>
      <c r="P28" s="361">
        <f>'FY 22 Urban VA Calculator'!BB22</f>
        <v>156.5993</v>
      </c>
      <c r="Q28" s="361">
        <f>'FY 22 Urban VA Calculator'!BC22</f>
        <v>156.5993</v>
      </c>
      <c r="R28" s="361">
        <f>'FY 22 Urban VA Calculator'!BD22</f>
        <v>156.5993</v>
      </c>
      <c r="S28" s="361">
        <f>'FY 22 Urban VA Calculator'!BE22</f>
        <v>156.5993</v>
      </c>
      <c r="T28" s="361">
        <f>'FY 22 Urban VA Calculator'!BF22</f>
        <v>156.5993</v>
      </c>
      <c r="U28" s="361">
        <f>'FY 22 Urban VA Calculator'!BG22</f>
        <v>156.5993</v>
      </c>
      <c r="V28" s="361">
        <f>'FY 22 Urban VA Calculator'!BH22</f>
        <v>156.5993</v>
      </c>
      <c r="W28" s="54"/>
      <c r="X28" s="370" t="str">
        <f>'FY 22 Urban VA Calculator'!A22</f>
        <v>K - LBC1</v>
      </c>
      <c r="Y28" s="386" t="str">
        <f>'FY 22 Urban VA Calculator'!B22</f>
        <v>6-14</v>
      </c>
      <c r="Z28" s="387">
        <f>'FY 22 Urban VA Calculator'!E22</f>
        <v>109.51</v>
      </c>
      <c r="AA28" s="388">
        <f>'FY 22 Urban VA Calculator'!F22</f>
        <v>1.43</v>
      </c>
      <c r="AB28" s="387">
        <f>'FY 22 Urban VA Calculator'!G22</f>
        <v>156.5993</v>
      </c>
      <c r="AC28" s="387">
        <f>'FY 22 Urban VA Calculator'!H22</f>
        <v>93.959580000000003</v>
      </c>
      <c r="AD28" s="336">
        <f>'FY 22 Urban VA Calculator'!Y22</f>
        <v>66.147544319999994</v>
      </c>
      <c r="AE28" s="336">
        <f>'FY 22 Urban VA Calculator'!Z22</f>
        <v>27.812035680000008</v>
      </c>
      <c r="AF28" s="377">
        <f>'FY 22 Urban VA Calculator'!AA22</f>
        <v>93.959580000000003</v>
      </c>
      <c r="AG28" s="378">
        <f>'FY 22 Urban VA Calculator'!AB22</f>
        <v>93.959580000000003</v>
      </c>
      <c r="AH28" s="379">
        <f>'FY 22 Urban VA Calculator'!AC22</f>
        <v>93.959580000000003</v>
      </c>
      <c r="AI28" s="379">
        <f>'FY 22 Urban VA Calculator'!AD22</f>
        <v>93.959580000000003</v>
      </c>
      <c r="AJ28" s="379">
        <f>'FY 22 Urban VA Calculator'!AE22</f>
        <v>93.959580000000003</v>
      </c>
      <c r="AK28" s="379">
        <f>'FY 22 Urban VA Calculator'!AF22</f>
        <v>93.959580000000003</v>
      </c>
      <c r="AL28" s="379">
        <f>'FY 22 Urban VA Calculator'!AG22</f>
        <v>93.959580000000003</v>
      </c>
      <c r="AM28" s="379">
        <f>'FY 22 Urban VA Calculator'!AH22</f>
        <v>93.959580000000003</v>
      </c>
      <c r="AN28" s="379">
        <f>'FY 22 Urban VA Calculator'!AI22</f>
        <v>93.959580000000003</v>
      </c>
      <c r="AO28" s="379">
        <f>'FY 22 Urban VA Calculator'!AJ22</f>
        <v>93.959580000000003</v>
      </c>
      <c r="AP28" s="379">
        <f>'FY 22 Urban VA Calculator'!AK22</f>
        <v>93.959580000000003</v>
      </c>
      <c r="AQ28" s="379">
        <f>'FY 22 Urban VA Calculator'!AL22</f>
        <v>93.959580000000003</v>
      </c>
      <c r="AR28" s="379">
        <f>'FY 22 Urban VA Calculator'!AM22</f>
        <v>93.959580000000003</v>
      </c>
      <c r="AS28" s="379">
        <f>'FY 22 Urban VA Calculator'!AN22</f>
        <v>93.959580000000003</v>
      </c>
      <c r="AT28" s="393">
        <f>'FY 22 Urban VA Calculator'!AO22</f>
        <v>93.959580000000003</v>
      </c>
      <c r="AU28" s="395">
        <f>'FY 22 Urban VA Calculator'!AP22</f>
        <v>93.959580000000003</v>
      </c>
    </row>
    <row r="29" spans="1:47" x14ac:dyDescent="0.25">
      <c r="A29" s="354" t="str">
        <f>'FY 22 Urban VA Calculator'!A23</f>
        <v>P - CBC1</v>
      </c>
      <c r="B29" s="328" t="str">
        <f>'FY 22 Urban VA Calculator'!B23</f>
        <v>6-14</v>
      </c>
      <c r="C29" s="330">
        <f>'FY 22 Urban VA Calculator'!E23</f>
        <v>109.51</v>
      </c>
      <c r="D29" s="155">
        <f>'FY 22 Urban VA Calculator'!F23</f>
        <v>1.34</v>
      </c>
      <c r="E29" s="199">
        <f>'FY 22 Urban VA Calculator'!G23</f>
        <v>146.74340000000001</v>
      </c>
      <c r="F29" s="337">
        <f>'FY 22 Urban VA Calculator'!AR23</f>
        <v>103.3073536</v>
      </c>
      <c r="G29" s="337">
        <f>'FY 22 Urban VA Calculator'!AS23</f>
        <v>43.436046400000009</v>
      </c>
      <c r="H29" s="356">
        <f>'FY 22 Urban VA Calculator'!AT23</f>
        <v>146.74340000000001</v>
      </c>
      <c r="I29" s="360">
        <f>'FY 22 Urban VA Calculator'!AU23</f>
        <v>146.74340000000001</v>
      </c>
      <c r="J29" s="361">
        <f>'FY 22 Urban VA Calculator'!AV23</f>
        <v>146.74340000000001</v>
      </c>
      <c r="K29" s="361">
        <f>'FY 22 Urban VA Calculator'!AW23</f>
        <v>146.74340000000001</v>
      </c>
      <c r="L29" s="361">
        <f>'FY 22 Urban VA Calculator'!AX23</f>
        <v>146.74340000000001</v>
      </c>
      <c r="M29" s="361">
        <f>'FY 22 Urban VA Calculator'!AY23</f>
        <v>146.74340000000001</v>
      </c>
      <c r="N29" s="361">
        <f>'FY 22 Urban VA Calculator'!AZ23</f>
        <v>146.74340000000001</v>
      </c>
      <c r="O29" s="361">
        <f>'FY 22 Urban VA Calculator'!BA23</f>
        <v>146.74340000000001</v>
      </c>
      <c r="P29" s="361">
        <f>'FY 22 Urban VA Calculator'!BB23</f>
        <v>146.74340000000001</v>
      </c>
      <c r="Q29" s="361">
        <f>'FY 22 Urban VA Calculator'!BC23</f>
        <v>146.74340000000001</v>
      </c>
      <c r="R29" s="361">
        <f>'FY 22 Urban VA Calculator'!BD23</f>
        <v>146.74340000000001</v>
      </c>
      <c r="S29" s="361">
        <f>'FY 22 Urban VA Calculator'!BE23</f>
        <v>146.74340000000001</v>
      </c>
      <c r="T29" s="361">
        <f>'FY 22 Urban VA Calculator'!BF23</f>
        <v>146.74340000000001</v>
      </c>
      <c r="U29" s="361">
        <f>'FY 22 Urban VA Calculator'!BG23</f>
        <v>146.74340000000001</v>
      </c>
      <c r="V29" s="361">
        <f>'FY 22 Urban VA Calculator'!BH23</f>
        <v>146.74340000000001</v>
      </c>
      <c r="W29" s="54"/>
      <c r="X29" s="370" t="str">
        <f>'FY 22 Urban VA Calculator'!A23</f>
        <v>P - CBC1</v>
      </c>
      <c r="Y29" s="386" t="str">
        <f>'FY 22 Urban VA Calculator'!B23</f>
        <v>6-14</v>
      </c>
      <c r="Z29" s="387">
        <f>'FY 22 Urban VA Calculator'!E23</f>
        <v>109.51</v>
      </c>
      <c r="AA29" s="388">
        <f>'FY 22 Urban VA Calculator'!F23</f>
        <v>1.34</v>
      </c>
      <c r="AB29" s="387">
        <f>'FY 22 Urban VA Calculator'!G23</f>
        <v>146.74340000000001</v>
      </c>
      <c r="AC29" s="387">
        <f>'FY 22 Urban VA Calculator'!H23</f>
        <v>88.046040000000005</v>
      </c>
      <c r="AD29" s="336">
        <f>'FY 22 Urban VA Calculator'!Y23</f>
        <v>61.984412159999998</v>
      </c>
      <c r="AE29" s="336">
        <f>'FY 22 Urban VA Calculator'!Z23</f>
        <v>26.061627840000007</v>
      </c>
      <c r="AF29" s="377">
        <f>'FY 22 Urban VA Calculator'!AA23</f>
        <v>88.046040000000005</v>
      </c>
      <c r="AG29" s="378">
        <f>'FY 22 Urban VA Calculator'!AB23</f>
        <v>88.046040000000005</v>
      </c>
      <c r="AH29" s="379">
        <f>'FY 22 Urban VA Calculator'!AC23</f>
        <v>88.046040000000005</v>
      </c>
      <c r="AI29" s="379">
        <f>'FY 22 Urban VA Calculator'!AD23</f>
        <v>88.046040000000005</v>
      </c>
      <c r="AJ29" s="379">
        <f>'FY 22 Urban VA Calculator'!AE23</f>
        <v>88.046040000000005</v>
      </c>
      <c r="AK29" s="379">
        <f>'FY 22 Urban VA Calculator'!AF23</f>
        <v>88.046040000000005</v>
      </c>
      <c r="AL29" s="379">
        <f>'FY 22 Urban VA Calculator'!AG23</f>
        <v>88.046040000000005</v>
      </c>
      <c r="AM29" s="379">
        <f>'FY 22 Urban VA Calculator'!AH23</f>
        <v>88.046040000000005</v>
      </c>
      <c r="AN29" s="379">
        <f>'FY 22 Urban VA Calculator'!AI23</f>
        <v>88.046040000000005</v>
      </c>
      <c r="AO29" s="379">
        <f>'FY 22 Urban VA Calculator'!AJ23</f>
        <v>88.046040000000005</v>
      </c>
      <c r="AP29" s="379">
        <f>'FY 22 Urban VA Calculator'!AK23</f>
        <v>88.046040000000005</v>
      </c>
      <c r="AQ29" s="379">
        <f>'FY 22 Urban VA Calculator'!AL23</f>
        <v>88.046040000000005</v>
      </c>
      <c r="AR29" s="379">
        <f>'FY 22 Urban VA Calculator'!AM23</f>
        <v>88.046040000000005</v>
      </c>
      <c r="AS29" s="379">
        <f>'FY 22 Urban VA Calculator'!AN23</f>
        <v>88.046040000000005</v>
      </c>
      <c r="AT29" s="393">
        <f>'FY 22 Urban VA Calculator'!AO23</f>
        <v>88.046040000000005</v>
      </c>
      <c r="AU29" s="395">
        <f>'FY 22 Urban VA Calculator'!AP23</f>
        <v>88.046040000000005</v>
      </c>
    </row>
    <row r="30" spans="1:47" x14ac:dyDescent="0.25">
      <c r="A30" s="354" t="str">
        <f>'FY 22 Urban VA Calculator'!A24</f>
        <v>V - PBC2</v>
      </c>
      <c r="B30" s="328" t="str">
        <f>'FY 22 Urban VA Calculator'!B24</f>
        <v>6-14</v>
      </c>
      <c r="C30" s="330">
        <f>'FY 22 Urban VA Calculator'!E24</f>
        <v>109.51</v>
      </c>
      <c r="D30" s="155">
        <f>'FY 22 Urban VA Calculator'!F24</f>
        <v>1.22</v>
      </c>
      <c r="E30" s="199">
        <f>'FY 22 Urban VA Calculator'!G24</f>
        <v>133.60220000000001</v>
      </c>
      <c r="F30" s="337">
        <f>'FY 22 Urban VA Calculator'!AR24</f>
        <v>94.055948799999996</v>
      </c>
      <c r="G30" s="337">
        <f>'FY 22 Urban VA Calculator'!AS24</f>
        <v>39.546251200000015</v>
      </c>
      <c r="H30" s="356">
        <f>'FY 22 Urban VA Calculator'!AT24</f>
        <v>133.60220000000001</v>
      </c>
      <c r="I30" s="360">
        <f>'FY 22 Urban VA Calculator'!AU24</f>
        <v>133.60220000000001</v>
      </c>
      <c r="J30" s="361">
        <f>'FY 22 Urban VA Calculator'!AV24</f>
        <v>133.60220000000001</v>
      </c>
      <c r="K30" s="361">
        <f>'FY 22 Urban VA Calculator'!AW24</f>
        <v>133.60220000000001</v>
      </c>
      <c r="L30" s="361">
        <f>'FY 22 Urban VA Calculator'!AX24</f>
        <v>133.60220000000001</v>
      </c>
      <c r="M30" s="361">
        <f>'FY 22 Urban VA Calculator'!AY24</f>
        <v>133.60220000000001</v>
      </c>
      <c r="N30" s="361">
        <f>'FY 22 Urban VA Calculator'!AZ24</f>
        <v>133.60220000000001</v>
      </c>
      <c r="O30" s="361">
        <f>'FY 22 Urban VA Calculator'!BA24</f>
        <v>133.60220000000001</v>
      </c>
      <c r="P30" s="361">
        <f>'FY 22 Urban VA Calculator'!BB24</f>
        <v>133.60220000000001</v>
      </c>
      <c r="Q30" s="361">
        <f>'FY 22 Urban VA Calculator'!BC24</f>
        <v>133.60220000000001</v>
      </c>
      <c r="R30" s="361">
        <f>'FY 22 Urban VA Calculator'!BD24</f>
        <v>133.60220000000001</v>
      </c>
      <c r="S30" s="361">
        <f>'FY 22 Urban VA Calculator'!BE24</f>
        <v>133.60220000000001</v>
      </c>
      <c r="T30" s="361">
        <f>'FY 22 Urban VA Calculator'!BF24</f>
        <v>133.60220000000001</v>
      </c>
      <c r="U30" s="361">
        <f>'FY 22 Urban VA Calculator'!BG24</f>
        <v>133.60220000000001</v>
      </c>
      <c r="V30" s="361">
        <f>'FY 22 Urban VA Calculator'!BH24</f>
        <v>133.60220000000001</v>
      </c>
      <c r="W30" s="54"/>
      <c r="X30" s="370" t="str">
        <f>'FY 22 Urban VA Calculator'!A24</f>
        <v>V - PBC2</v>
      </c>
      <c r="Y30" s="386" t="str">
        <f>'FY 22 Urban VA Calculator'!B24</f>
        <v>6-14</v>
      </c>
      <c r="Z30" s="387">
        <f>'FY 22 Urban VA Calculator'!E24</f>
        <v>109.51</v>
      </c>
      <c r="AA30" s="388">
        <f>'FY 22 Urban VA Calculator'!F24</f>
        <v>1.22</v>
      </c>
      <c r="AB30" s="387">
        <f>'FY 22 Urban VA Calculator'!G24</f>
        <v>133.60220000000001</v>
      </c>
      <c r="AC30" s="387">
        <f>'FY 22 Urban VA Calculator'!H24</f>
        <v>80.161320000000003</v>
      </c>
      <c r="AD30" s="336">
        <f>'FY 22 Urban VA Calculator'!Y24</f>
        <v>56.43356928</v>
      </c>
      <c r="AE30" s="336">
        <f>'FY 22 Urban VA Calculator'!Z24</f>
        <v>23.727750720000003</v>
      </c>
      <c r="AF30" s="377">
        <f>'FY 22 Urban VA Calculator'!AA24</f>
        <v>80.161320000000003</v>
      </c>
      <c r="AG30" s="378">
        <f>'FY 22 Urban VA Calculator'!AB24</f>
        <v>80.161320000000003</v>
      </c>
      <c r="AH30" s="379">
        <f>'FY 22 Urban VA Calculator'!AC24</f>
        <v>80.161320000000003</v>
      </c>
      <c r="AI30" s="379">
        <f>'FY 22 Urban VA Calculator'!AD24</f>
        <v>80.161320000000003</v>
      </c>
      <c r="AJ30" s="379">
        <f>'FY 22 Urban VA Calculator'!AE24</f>
        <v>80.161320000000003</v>
      </c>
      <c r="AK30" s="379">
        <f>'FY 22 Urban VA Calculator'!AF24</f>
        <v>80.161320000000003</v>
      </c>
      <c r="AL30" s="379">
        <f>'FY 22 Urban VA Calculator'!AG24</f>
        <v>80.161320000000003</v>
      </c>
      <c r="AM30" s="379">
        <f>'FY 22 Urban VA Calculator'!AH24</f>
        <v>80.161320000000003</v>
      </c>
      <c r="AN30" s="379">
        <f>'FY 22 Urban VA Calculator'!AI24</f>
        <v>80.161320000000003</v>
      </c>
      <c r="AO30" s="379">
        <f>'FY 22 Urban VA Calculator'!AJ24</f>
        <v>80.161320000000003</v>
      </c>
      <c r="AP30" s="379">
        <f>'FY 22 Urban VA Calculator'!AK24</f>
        <v>80.161320000000003</v>
      </c>
      <c r="AQ30" s="379">
        <f>'FY 22 Urban VA Calculator'!AL24</f>
        <v>80.161320000000003</v>
      </c>
      <c r="AR30" s="379">
        <f>'FY 22 Urban VA Calculator'!AM24</f>
        <v>80.161320000000003</v>
      </c>
      <c r="AS30" s="379">
        <f>'FY 22 Urban VA Calculator'!AN24</f>
        <v>80.161320000000003</v>
      </c>
      <c r="AT30" s="393">
        <f>'FY 22 Urban VA Calculator'!AO24</f>
        <v>80.161320000000003</v>
      </c>
      <c r="AU30" s="395">
        <f>'FY 22 Urban VA Calculator'!AP24</f>
        <v>80.161320000000003</v>
      </c>
    </row>
    <row r="31" spans="1:47" x14ac:dyDescent="0.25">
      <c r="A31" s="354" t="str">
        <f>'FY 22 Urban VA Calculator'!A25</f>
        <v>X - PBC1</v>
      </c>
      <c r="B31" s="328" t="str">
        <f>'FY 22 Urban VA Calculator'!B25</f>
        <v>6-14</v>
      </c>
      <c r="C31" s="330">
        <f>'FY 22 Urban VA Calculator'!E25</f>
        <v>109.51</v>
      </c>
      <c r="D31" s="155">
        <f>'FY 22 Urban VA Calculator'!F25</f>
        <v>1.1299999999999999</v>
      </c>
      <c r="E31" s="199">
        <f>'FY 22 Urban VA Calculator'!G25</f>
        <v>123.74629999999999</v>
      </c>
      <c r="F31" s="337">
        <f>'FY 22 Urban VA Calculator'!AR25</f>
        <v>87.11739519999999</v>
      </c>
      <c r="G31" s="337">
        <f>'FY 22 Urban VA Calculator'!AS25</f>
        <v>36.628904800000001</v>
      </c>
      <c r="H31" s="356">
        <f>'FY 22 Urban VA Calculator'!AT25</f>
        <v>123.74629999999999</v>
      </c>
      <c r="I31" s="360">
        <f>'FY 22 Urban VA Calculator'!AU25</f>
        <v>123.74629999999999</v>
      </c>
      <c r="J31" s="361">
        <f>'FY 22 Urban VA Calculator'!AV25</f>
        <v>123.74629999999999</v>
      </c>
      <c r="K31" s="361">
        <f>'FY 22 Urban VA Calculator'!AW25</f>
        <v>123.74629999999999</v>
      </c>
      <c r="L31" s="361">
        <f>'FY 22 Urban VA Calculator'!AX25</f>
        <v>123.74629999999999</v>
      </c>
      <c r="M31" s="361">
        <f>'FY 22 Urban VA Calculator'!AY25</f>
        <v>123.74629999999999</v>
      </c>
      <c r="N31" s="361">
        <f>'FY 22 Urban VA Calculator'!AZ25</f>
        <v>123.74629999999999</v>
      </c>
      <c r="O31" s="361">
        <f>'FY 22 Urban VA Calculator'!BA25</f>
        <v>123.74629999999999</v>
      </c>
      <c r="P31" s="361">
        <f>'FY 22 Urban VA Calculator'!BB25</f>
        <v>123.74629999999999</v>
      </c>
      <c r="Q31" s="361">
        <f>'FY 22 Urban VA Calculator'!BC25</f>
        <v>123.74629999999999</v>
      </c>
      <c r="R31" s="361">
        <f>'FY 22 Urban VA Calculator'!BD25</f>
        <v>123.74629999999999</v>
      </c>
      <c r="S31" s="361">
        <f>'FY 22 Urban VA Calculator'!BE25</f>
        <v>123.74629999999999</v>
      </c>
      <c r="T31" s="361">
        <f>'FY 22 Urban VA Calculator'!BF25</f>
        <v>123.74629999999999</v>
      </c>
      <c r="U31" s="361">
        <f>'FY 22 Urban VA Calculator'!BG25</f>
        <v>123.74629999999999</v>
      </c>
      <c r="V31" s="361">
        <f>'FY 22 Urban VA Calculator'!BH25</f>
        <v>123.74629999999999</v>
      </c>
      <c r="W31" s="54"/>
      <c r="X31" s="370" t="str">
        <f>'FY 22 Urban VA Calculator'!A25</f>
        <v>X - PBC1</v>
      </c>
      <c r="Y31" s="386" t="str">
        <f>'FY 22 Urban VA Calculator'!B25</f>
        <v>6-14</v>
      </c>
      <c r="Z31" s="387">
        <f>'FY 22 Urban VA Calculator'!E25</f>
        <v>109.51</v>
      </c>
      <c r="AA31" s="388">
        <f>'FY 22 Urban VA Calculator'!F25</f>
        <v>1.1299999999999999</v>
      </c>
      <c r="AB31" s="387">
        <f>'FY 22 Urban VA Calculator'!G25</f>
        <v>123.74629999999999</v>
      </c>
      <c r="AC31" s="387">
        <f>'FY 22 Urban VA Calculator'!H25</f>
        <v>74.247779999999992</v>
      </c>
      <c r="AD31" s="336">
        <f>'FY 22 Urban VA Calculator'!Y25</f>
        <v>52.27043711999999</v>
      </c>
      <c r="AE31" s="336">
        <f>'FY 22 Urban VA Calculator'!Z25</f>
        <v>21.977342880000002</v>
      </c>
      <c r="AF31" s="377">
        <f>'FY 22 Urban VA Calculator'!AA25</f>
        <v>74.247779999999992</v>
      </c>
      <c r="AG31" s="378">
        <f>'FY 22 Urban VA Calculator'!AB25</f>
        <v>74.247779999999992</v>
      </c>
      <c r="AH31" s="379">
        <f>'FY 22 Urban VA Calculator'!AC25</f>
        <v>74.247779999999992</v>
      </c>
      <c r="AI31" s="379">
        <f>'FY 22 Urban VA Calculator'!AD25</f>
        <v>74.247779999999992</v>
      </c>
      <c r="AJ31" s="379">
        <f>'FY 22 Urban VA Calculator'!AE25</f>
        <v>74.247779999999992</v>
      </c>
      <c r="AK31" s="379">
        <f>'FY 22 Urban VA Calculator'!AF25</f>
        <v>74.247779999999992</v>
      </c>
      <c r="AL31" s="379">
        <f>'FY 22 Urban VA Calculator'!AG25</f>
        <v>74.247779999999992</v>
      </c>
      <c r="AM31" s="379">
        <f>'FY 22 Urban VA Calculator'!AH25</f>
        <v>74.247779999999992</v>
      </c>
      <c r="AN31" s="379">
        <f>'FY 22 Urban VA Calculator'!AI25</f>
        <v>74.247779999999992</v>
      </c>
      <c r="AO31" s="379">
        <f>'FY 22 Urban VA Calculator'!AJ25</f>
        <v>74.247779999999992</v>
      </c>
      <c r="AP31" s="379">
        <f>'FY 22 Urban VA Calculator'!AK25</f>
        <v>74.247779999999992</v>
      </c>
      <c r="AQ31" s="379">
        <f>'FY 22 Urban VA Calculator'!AL25</f>
        <v>74.247779999999992</v>
      </c>
      <c r="AR31" s="379">
        <f>'FY 22 Urban VA Calculator'!AM25</f>
        <v>74.247779999999992</v>
      </c>
      <c r="AS31" s="379">
        <f>'FY 22 Urban VA Calculator'!AN25</f>
        <v>74.247779999999992</v>
      </c>
      <c r="AT31" s="393">
        <f>'FY 22 Urban VA Calculator'!AO25</f>
        <v>74.247779999999992</v>
      </c>
      <c r="AU31" s="395">
        <f>'FY 22 Urban VA Calculator'!AP25</f>
        <v>74.247779999999992</v>
      </c>
    </row>
    <row r="32" spans="1:47" x14ac:dyDescent="0.25">
      <c r="A32" s="354" t="str">
        <f>'FY 22 Urban VA Calculator'!A26</f>
        <v>O - CA2</v>
      </c>
      <c r="B32" s="328" t="str">
        <f>'FY 22 Urban VA Calculator'!B26</f>
        <v>15-16</v>
      </c>
      <c r="C32" s="330">
        <f>'FY 22 Urban VA Calculator'!E26</f>
        <v>109.51</v>
      </c>
      <c r="D32" s="155">
        <f>'FY 22 Urban VA Calculator'!F26</f>
        <v>1.0900000000000001</v>
      </c>
      <c r="E32" s="199">
        <f>'FY 22 Urban VA Calculator'!G26</f>
        <v>119.36590000000001</v>
      </c>
      <c r="F32" s="337">
        <f>'FY 22 Urban VA Calculator'!AR26</f>
        <v>84.033593600000003</v>
      </c>
      <c r="G32" s="337">
        <f>'FY 22 Urban VA Calculator'!AS26</f>
        <v>35.332306400000007</v>
      </c>
      <c r="H32" s="356">
        <f>'FY 22 Urban VA Calculator'!AT26</f>
        <v>119.36590000000001</v>
      </c>
      <c r="I32" s="360">
        <f>'FY 22 Urban VA Calculator'!AU26</f>
        <v>119.36590000000001</v>
      </c>
      <c r="J32" s="361">
        <f>'FY 22 Urban VA Calculator'!AV26</f>
        <v>119.36590000000001</v>
      </c>
      <c r="K32" s="361">
        <f>'FY 22 Urban VA Calculator'!AW26</f>
        <v>119.36590000000001</v>
      </c>
      <c r="L32" s="361">
        <f>'FY 22 Urban VA Calculator'!AX26</f>
        <v>119.36590000000001</v>
      </c>
      <c r="M32" s="361">
        <f>'FY 22 Urban VA Calculator'!AY26</f>
        <v>119.36590000000001</v>
      </c>
      <c r="N32" s="361">
        <f>'FY 22 Urban VA Calculator'!AZ26</f>
        <v>119.36590000000001</v>
      </c>
      <c r="O32" s="361">
        <f>'FY 22 Urban VA Calculator'!BA26</f>
        <v>119.36590000000001</v>
      </c>
      <c r="P32" s="361">
        <f>'FY 22 Urban VA Calculator'!BB26</f>
        <v>119.36590000000001</v>
      </c>
      <c r="Q32" s="361">
        <f>'FY 22 Urban VA Calculator'!BC26</f>
        <v>119.36590000000001</v>
      </c>
      <c r="R32" s="361">
        <f>'FY 22 Urban VA Calculator'!BD26</f>
        <v>119.36590000000001</v>
      </c>
      <c r="S32" s="361">
        <f>'FY 22 Urban VA Calculator'!BE26</f>
        <v>119.36590000000001</v>
      </c>
      <c r="T32" s="361">
        <f>'FY 22 Urban VA Calculator'!BF26</f>
        <v>119.36590000000001</v>
      </c>
      <c r="U32" s="361">
        <f>'FY 22 Urban VA Calculator'!BG26</f>
        <v>119.36590000000001</v>
      </c>
      <c r="V32" s="361">
        <f>'FY 22 Urban VA Calculator'!BH26</f>
        <v>119.36590000000001</v>
      </c>
      <c r="W32" s="54"/>
      <c r="X32" s="370" t="str">
        <f>'FY 22 Urban VA Calculator'!A26</f>
        <v>O - CA2</v>
      </c>
      <c r="Y32" s="386" t="str">
        <f>'FY 22 Urban VA Calculator'!B26</f>
        <v>15-16</v>
      </c>
      <c r="Z32" s="387">
        <f>'FY 22 Urban VA Calculator'!E26</f>
        <v>109.51</v>
      </c>
      <c r="AA32" s="388">
        <f>'FY 22 Urban VA Calculator'!F26</f>
        <v>1.0900000000000001</v>
      </c>
      <c r="AB32" s="387">
        <f>'FY 22 Urban VA Calculator'!G26</f>
        <v>119.36590000000001</v>
      </c>
      <c r="AC32" s="387">
        <f>'FY 22 Urban VA Calculator'!H26</f>
        <v>71.619540000000001</v>
      </c>
      <c r="AD32" s="336">
        <f>'FY 22 Urban VA Calculator'!Y26</f>
        <v>50.420156159999998</v>
      </c>
      <c r="AE32" s="336">
        <f>'FY 22 Urban VA Calculator'!Z26</f>
        <v>21.199383840000003</v>
      </c>
      <c r="AF32" s="377">
        <f>'FY 22 Urban VA Calculator'!AA26</f>
        <v>71.619540000000001</v>
      </c>
      <c r="AG32" s="378">
        <f>'FY 22 Urban VA Calculator'!AB26</f>
        <v>71.619540000000001</v>
      </c>
      <c r="AH32" s="379">
        <f>'FY 22 Urban VA Calculator'!AC26</f>
        <v>71.619540000000001</v>
      </c>
      <c r="AI32" s="379">
        <f>'FY 22 Urban VA Calculator'!AD26</f>
        <v>71.619540000000001</v>
      </c>
      <c r="AJ32" s="379">
        <f>'FY 22 Urban VA Calculator'!AE26</f>
        <v>71.619540000000001</v>
      </c>
      <c r="AK32" s="379">
        <f>'FY 22 Urban VA Calculator'!AF26</f>
        <v>71.619540000000001</v>
      </c>
      <c r="AL32" s="379">
        <f>'FY 22 Urban VA Calculator'!AG26</f>
        <v>71.619540000000001</v>
      </c>
      <c r="AM32" s="379">
        <f>'FY 22 Urban VA Calculator'!AH26</f>
        <v>71.619540000000001</v>
      </c>
      <c r="AN32" s="379">
        <f>'FY 22 Urban VA Calculator'!AI26</f>
        <v>71.619540000000001</v>
      </c>
      <c r="AO32" s="379">
        <f>'FY 22 Urban VA Calculator'!AJ26</f>
        <v>71.619540000000001</v>
      </c>
      <c r="AP32" s="379">
        <f>'FY 22 Urban VA Calculator'!AK26</f>
        <v>71.619540000000001</v>
      </c>
      <c r="AQ32" s="379">
        <f>'FY 22 Urban VA Calculator'!AL26</f>
        <v>71.619540000000001</v>
      </c>
      <c r="AR32" s="379">
        <f>'FY 22 Urban VA Calculator'!AM26</f>
        <v>71.619540000000001</v>
      </c>
      <c r="AS32" s="379">
        <f>'FY 22 Urban VA Calculator'!AN26</f>
        <v>71.619540000000001</v>
      </c>
      <c r="AT32" s="393">
        <f>'FY 22 Urban VA Calculator'!AO26</f>
        <v>71.619540000000001</v>
      </c>
      <c r="AU32" s="395">
        <f>'FY 22 Urban VA Calculator'!AP26</f>
        <v>71.619540000000001</v>
      </c>
    </row>
    <row r="33" spans="1:47" x14ac:dyDescent="0.25">
      <c r="A33" s="354" t="str">
        <f>'FY 22 Urban VA Calculator'!A27</f>
        <v>R - BAB2</v>
      </c>
      <c r="B33" s="328" t="str">
        <f>'FY 22 Urban VA Calculator'!B27</f>
        <v>11-16</v>
      </c>
      <c r="C33" s="330">
        <f>'FY 22 Urban VA Calculator'!E27</f>
        <v>109.51</v>
      </c>
      <c r="D33" s="155">
        <f>'FY 22 Urban VA Calculator'!F27</f>
        <v>1.04</v>
      </c>
      <c r="E33" s="199">
        <f>'FY 22 Urban VA Calculator'!G27</f>
        <v>113.89040000000001</v>
      </c>
      <c r="F33" s="337">
        <f>'FY 22 Urban VA Calculator'!AR27</f>
        <v>80.178841599999998</v>
      </c>
      <c r="G33" s="337">
        <f>'FY 22 Urban VA Calculator'!AS27</f>
        <v>33.711558400000015</v>
      </c>
      <c r="H33" s="356">
        <f>'FY 22 Urban VA Calculator'!AT27</f>
        <v>113.89040000000001</v>
      </c>
      <c r="I33" s="360">
        <f>'FY 22 Urban VA Calculator'!AU27</f>
        <v>113.89040000000001</v>
      </c>
      <c r="J33" s="361">
        <f>'FY 22 Urban VA Calculator'!AV27</f>
        <v>113.89040000000001</v>
      </c>
      <c r="K33" s="361">
        <f>'FY 22 Urban VA Calculator'!AW27</f>
        <v>113.89040000000001</v>
      </c>
      <c r="L33" s="361">
        <f>'FY 22 Urban VA Calculator'!AX27</f>
        <v>113.89040000000001</v>
      </c>
      <c r="M33" s="361">
        <f>'FY 22 Urban VA Calculator'!AY27</f>
        <v>113.89040000000001</v>
      </c>
      <c r="N33" s="361">
        <f>'FY 22 Urban VA Calculator'!AZ27</f>
        <v>113.89040000000001</v>
      </c>
      <c r="O33" s="361">
        <f>'FY 22 Urban VA Calculator'!BA27</f>
        <v>113.89040000000001</v>
      </c>
      <c r="P33" s="361">
        <f>'FY 22 Urban VA Calculator'!BB27</f>
        <v>113.89040000000001</v>
      </c>
      <c r="Q33" s="361">
        <f>'FY 22 Urban VA Calculator'!BC27</f>
        <v>113.89040000000001</v>
      </c>
      <c r="R33" s="361">
        <f>'FY 22 Urban VA Calculator'!BD27</f>
        <v>113.89040000000001</v>
      </c>
      <c r="S33" s="361">
        <f>'FY 22 Urban VA Calculator'!BE27</f>
        <v>113.89040000000001</v>
      </c>
      <c r="T33" s="361">
        <f>'FY 22 Urban VA Calculator'!BF27</f>
        <v>113.89040000000001</v>
      </c>
      <c r="U33" s="361">
        <f>'FY 22 Urban VA Calculator'!BG27</f>
        <v>113.89040000000001</v>
      </c>
      <c r="V33" s="361">
        <f>'FY 22 Urban VA Calculator'!BH27</f>
        <v>113.89040000000001</v>
      </c>
      <c r="W33" s="54"/>
      <c r="X33" s="370" t="str">
        <f>'FY 22 Urban VA Calculator'!A27</f>
        <v>R - BAB2</v>
      </c>
      <c r="Y33" s="386" t="str">
        <f>'FY 22 Urban VA Calculator'!B27</f>
        <v>11-16</v>
      </c>
      <c r="Z33" s="387">
        <f>'FY 22 Urban VA Calculator'!E27</f>
        <v>109.51</v>
      </c>
      <c r="AA33" s="388">
        <f>'FY 22 Urban VA Calculator'!F27</f>
        <v>1.04</v>
      </c>
      <c r="AB33" s="387">
        <f>'FY 22 Urban VA Calculator'!G27</f>
        <v>113.89040000000001</v>
      </c>
      <c r="AC33" s="387">
        <f>'FY 22 Urban VA Calculator'!H27</f>
        <v>68.334240000000008</v>
      </c>
      <c r="AD33" s="336">
        <f>'FY 22 Urban VA Calculator'!Y27</f>
        <v>48.10730496</v>
      </c>
      <c r="AE33" s="336">
        <f>'FY 22 Urban VA Calculator'!Z27</f>
        <v>20.226935040000008</v>
      </c>
      <c r="AF33" s="377">
        <f>'FY 22 Urban VA Calculator'!AA27</f>
        <v>68.334240000000008</v>
      </c>
      <c r="AG33" s="378">
        <f>'FY 22 Urban VA Calculator'!AB27</f>
        <v>68.334240000000008</v>
      </c>
      <c r="AH33" s="379">
        <f>'FY 22 Urban VA Calculator'!AC27</f>
        <v>68.334240000000008</v>
      </c>
      <c r="AI33" s="379">
        <f>'FY 22 Urban VA Calculator'!AD27</f>
        <v>68.334240000000008</v>
      </c>
      <c r="AJ33" s="379">
        <f>'FY 22 Urban VA Calculator'!AE27</f>
        <v>68.334240000000008</v>
      </c>
      <c r="AK33" s="379">
        <f>'FY 22 Urban VA Calculator'!AF27</f>
        <v>68.334240000000008</v>
      </c>
      <c r="AL33" s="379">
        <f>'FY 22 Urban VA Calculator'!AG27</f>
        <v>68.334240000000008</v>
      </c>
      <c r="AM33" s="379">
        <f>'FY 22 Urban VA Calculator'!AH27</f>
        <v>68.334240000000008</v>
      </c>
      <c r="AN33" s="379">
        <f>'FY 22 Urban VA Calculator'!AI27</f>
        <v>68.334240000000008</v>
      </c>
      <c r="AO33" s="379">
        <f>'FY 22 Urban VA Calculator'!AJ27</f>
        <v>68.334240000000008</v>
      </c>
      <c r="AP33" s="379">
        <f>'FY 22 Urban VA Calculator'!AK27</f>
        <v>68.334240000000008</v>
      </c>
      <c r="AQ33" s="379">
        <f>'FY 22 Urban VA Calculator'!AL27</f>
        <v>68.334240000000008</v>
      </c>
      <c r="AR33" s="379">
        <f>'FY 22 Urban VA Calculator'!AM27</f>
        <v>68.334240000000008</v>
      </c>
      <c r="AS33" s="379">
        <f>'FY 22 Urban VA Calculator'!AN27</f>
        <v>68.334240000000008</v>
      </c>
      <c r="AT33" s="393">
        <f>'FY 22 Urban VA Calculator'!AO27</f>
        <v>68.334240000000008</v>
      </c>
      <c r="AU33" s="395">
        <f>'FY 22 Urban VA Calculator'!AP27</f>
        <v>68.334240000000008</v>
      </c>
    </row>
    <row r="34" spans="1:47" x14ac:dyDescent="0.25">
      <c r="A34" s="354" t="str">
        <f>'FY 22 Urban VA Calculator'!A28</f>
        <v>S - BAB1</v>
      </c>
      <c r="B34" s="328" t="str">
        <f>'FY 22 Urban VA Calculator'!B28</f>
        <v>11-16</v>
      </c>
      <c r="C34" s="330">
        <f>'FY 22 Urban VA Calculator'!E28</f>
        <v>109.51</v>
      </c>
      <c r="D34" s="155">
        <f>'FY 22 Urban VA Calculator'!F28</f>
        <v>0.99</v>
      </c>
      <c r="E34" s="199">
        <f>'FY 22 Urban VA Calculator'!G28</f>
        <v>108.4149</v>
      </c>
      <c r="F34" s="337">
        <f>'FY 22 Urban VA Calculator'!AR28</f>
        <v>76.324089599999994</v>
      </c>
      <c r="G34" s="337">
        <f>'FY 22 Urban VA Calculator'!AS28</f>
        <v>32.090810400000009</v>
      </c>
      <c r="H34" s="356">
        <f>'FY 22 Urban VA Calculator'!AT28</f>
        <v>108.4149</v>
      </c>
      <c r="I34" s="360">
        <f>'FY 22 Urban VA Calculator'!AU28</f>
        <v>108.4149</v>
      </c>
      <c r="J34" s="361">
        <f>'FY 22 Urban VA Calculator'!AV28</f>
        <v>108.4149</v>
      </c>
      <c r="K34" s="361">
        <f>'FY 22 Urban VA Calculator'!AW28</f>
        <v>108.4149</v>
      </c>
      <c r="L34" s="361">
        <f>'FY 22 Urban VA Calculator'!AX28</f>
        <v>108.4149</v>
      </c>
      <c r="M34" s="361">
        <f>'FY 22 Urban VA Calculator'!AY28</f>
        <v>108.4149</v>
      </c>
      <c r="N34" s="361">
        <f>'FY 22 Urban VA Calculator'!AZ28</f>
        <v>108.4149</v>
      </c>
      <c r="O34" s="361">
        <f>'FY 22 Urban VA Calculator'!BA28</f>
        <v>108.4149</v>
      </c>
      <c r="P34" s="361">
        <f>'FY 22 Urban VA Calculator'!BB28</f>
        <v>108.4149</v>
      </c>
      <c r="Q34" s="361">
        <f>'FY 22 Urban VA Calculator'!BC28</f>
        <v>108.4149</v>
      </c>
      <c r="R34" s="361">
        <f>'FY 22 Urban VA Calculator'!BD28</f>
        <v>108.4149</v>
      </c>
      <c r="S34" s="361">
        <f>'FY 22 Urban VA Calculator'!BE28</f>
        <v>108.4149</v>
      </c>
      <c r="T34" s="361">
        <f>'FY 22 Urban VA Calculator'!BF28</f>
        <v>108.4149</v>
      </c>
      <c r="U34" s="361">
        <f>'FY 22 Urban VA Calculator'!BG28</f>
        <v>108.4149</v>
      </c>
      <c r="V34" s="361">
        <f>'FY 22 Urban VA Calculator'!BH28</f>
        <v>108.4149</v>
      </c>
      <c r="W34" s="54"/>
      <c r="X34" s="370" t="str">
        <f>'FY 22 Urban VA Calculator'!A28</f>
        <v>S - BAB1</v>
      </c>
      <c r="Y34" s="386" t="str">
        <f>'FY 22 Urban VA Calculator'!B28</f>
        <v>11-16</v>
      </c>
      <c r="Z34" s="387">
        <f>'FY 22 Urban VA Calculator'!E28</f>
        <v>109.51</v>
      </c>
      <c r="AA34" s="388">
        <f>'FY 22 Urban VA Calculator'!F28</f>
        <v>0.99</v>
      </c>
      <c r="AB34" s="387">
        <f>'FY 22 Urban VA Calculator'!G28</f>
        <v>108.4149</v>
      </c>
      <c r="AC34" s="387">
        <f>'FY 22 Urban VA Calculator'!H28</f>
        <v>65.048940000000002</v>
      </c>
      <c r="AD34" s="336">
        <f>'FY 22 Urban VA Calculator'!Y28</f>
        <v>45.794453759999996</v>
      </c>
      <c r="AE34" s="336">
        <f>'FY 22 Urban VA Calculator'!Z28</f>
        <v>19.254486240000006</v>
      </c>
      <c r="AF34" s="377">
        <f>'FY 22 Urban VA Calculator'!AA28</f>
        <v>65.048940000000002</v>
      </c>
      <c r="AG34" s="378">
        <f>'FY 22 Urban VA Calculator'!AB28</f>
        <v>65.048940000000002</v>
      </c>
      <c r="AH34" s="379">
        <f>'FY 22 Urban VA Calculator'!AC28</f>
        <v>65.048940000000002</v>
      </c>
      <c r="AI34" s="379">
        <f>'FY 22 Urban VA Calculator'!AD28</f>
        <v>65.048940000000002</v>
      </c>
      <c r="AJ34" s="379">
        <f>'FY 22 Urban VA Calculator'!AE28</f>
        <v>65.048940000000002</v>
      </c>
      <c r="AK34" s="379">
        <f>'FY 22 Urban VA Calculator'!AF28</f>
        <v>65.048940000000002</v>
      </c>
      <c r="AL34" s="379">
        <f>'FY 22 Urban VA Calculator'!AG28</f>
        <v>65.048940000000002</v>
      </c>
      <c r="AM34" s="379">
        <f>'FY 22 Urban VA Calculator'!AH28</f>
        <v>65.048940000000002</v>
      </c>
      <c r="AN34" s="379">
        <f>'FY 22 Urban VA Calculator'!AI28</f>
        <v>65.048940000000002</v>
      </c>
      <c r="AO34" s="379">
        <f>'FY 22 Urban VA Calculator'!AJ28</f>
        <v>65.048940000000002</v>
      </c>
      <c r="AP34" s="379">
        <f>'FY 22 Urban VA Calculator'!AK28</f>
        <v>65.048940000000002</v>
      </c>
      <c r="AQ34" s="379">
        <f>'FY 22 Urban VA Calculator'!AL28</f>
        <v>65.048940000000002</v>
      </c>
      <c r="AR34" s="379">
        <f>'FY 22 Urban VA Calculator'!AM28</f>
        <v>65.048940000000002</v>
      </c>
      <c r="AS34" s="379">
        <f>'FY 22 Urban VA Calculator'!AN28</f>
        <v>65.048940000000002</v>
      </c>
      <c r="AT34" s="393">
        <f>'FY 22 Urban VA Calculator'!AO28</f>
        <v>65.048940000000002</v>
      </c>
      <c r="AU34" s="395">
        <f>'FY 22 Urban VA Calculator'!AP28</f>
        <v>65.048940000000002</v>
      </c>
    </row>
    <row r="35" spans="1:47" x14ac:dyDescent="0.25">
      <c r="A35" s="354" t="str">
        <f>'FY 22 Urban VA Calculator'!A29</f>
        <v>Q - CA1</v>
      </c>
      <c r="B35" s="328" t="str">
        <f>'FY 22 Urban VA Calculator'!B29</f>
        <v>15-16</v>
      </c>
      <c r="C35" s="330">
        <f>'FY 22 Urban VA Calculator'!E29</f>
        <v>109.51</v>
      </c>
      <c r="D35" s="155">
        <f>'FY 22 Urban VA Calculator'!F29</f>
        <v>0.94</v>
      </c>
      <c r="E35" s="199">
        <f>'FY 22 Urban VA Calculator'!G29</f>
        <v>102.93939999999999</v>
      </c>
      <c r="F35" s="337">
        <f>'FY 22 Urban VA Calculator'!AR29</f>
        <v>72.469337599999989</v>
      </c>
      <c r="G35" s="337">
        <f>'FY 22 Urban VA Calculator'!AS29</f>
        <v>30.470062400000003</v>
      </c>
      <c r="H35" s="356">
        <f>'FY 22 Urban VA Calculator'!AT29</f>
        <v>102.93939999999999</v>
      </c>
      <c r="I35" s="360">
        <f>'FY 22 Urban VA Calculator'!AU29</f>
        <v>102.93939999999999</v>
      </c>
      <c r="J35" s="361">
        <f>'FY 22 Urban VA Calculator'!AV29</f>
        <v>102.93939999999999</v>
      </c>
      <c r="K35" s="361">
        <f>'FY 22 Urban VA Calculator'!AW29</f>
        <v>102.93939999999999</v>
      </c>
      <c r="L35" s="361">
        <f>'FY 22 Urban VA Calculator'!AX29</f>
        <v>102.93939999999999</v>
      </c>
      <c r="M35" s="361">
        <f>'FY 22 Urban VA Calculator'!AY29</f>
        <v>102.93939999999999</v>
      </c>
      <c r="N35" s="361">
        <f>'FY 22 Urban VA Calculator'!AZ29</f>
        <v>102.93939999999999</v>
      </c>
      <c r="O35" s="361">
        <f>'FY 22 Urban VA Calculator'!BA29</f>
        <v>102.93939999999999</v>
      </c>
      <c r="P35" s="361">
        <f>'FY 22 Urban VA Calculator'!BB29</f>
        <v>102.93939999999999</v>
      </c>
      <c r="Q35" s="361">
        <f>'FY 22 Urban VA Calculator'!BC29</f>
        <v>102.93939999999999</v>
      </c>
      <c r="R35" s="361">
        <f>'FY 22 Urban VA Calculator'!BD29</f>
        <v>102.93939999999999</v>
      </c>
      <c r="S35" s="361">
        <f>'FY 22 Urban VA Calculator'!BE29</f>
        <v>102.93939999999999</v>
      </c>
      <c r="T35" s="361">
        <f>'FY 22 Urban VA Calculator'!BF29</f>
        <v>102.93939999999999</v>
      </c>
      <c r="U35" s="361">
        <f>'FY 22 Urban VA Calculator'!BG29</f>
        <v>102.93939999999999</v>
      </c>
      <c r="V35" s="361">
        <f>'FY 22 Urban VA Calculator'!BH29</f>
        <v>102.93939999999999</v>
      </c>
      <c r="W35" s="54"/>
      <c r="X35" s="370" t="str">
        <f>'FY 22 Urban VA Calculator'!A29</f>
        <v>Q - CA1</v>
      </c>
      <c r="Y35" s="386" t="str">
        <f>'FY 22 Urban VA Calculator'!B29</f>
        <v>15-16</v>
      </c>
      <c r="Z35" s="387">
        <f>'FY 22 Urban VA Calculator'!E29</f>
        <v>109.51</v>
      </c>
      <c r="AA35" s="388">
        <f>'FY 22 Urban VA Calculator'!F29</f>
        <v>0.94</v>
      </c>
      <c r="AB35" s="387">
        <f>'FY 22 Urban VA Calculator'!G29</f>
        <v>102.93939999999999</v>
      </c>
      <c r="AC35" s="387">
        <f>'FY 22 Urban VA Calculator'!H29</f>
        <v>61.763639999999995</v>
      </c>
      <c r="AD35" s="336">
        <f>'FY 22 Urban VA Calculator'!Y29</f>
        <v>43.481602559999992</v>
      </c>
      <c r="AE35" s="336">
        <f>'FY 22 Urban VA Calculator'!Z29</f>
        <v>18.282037440000003</v>
      </c>
      <c r="AF35" s="377">
        <f>'FY 22 Urban VA Calculator'!AA29</f>
        <v>61.763639999999995</v>
      </c>
      <c r="AG35" s="378">
        <f>'FY 22 Urban VA Calculator'!AB29</f>
        <v>61.763639999999995</v>
      </c>
      <c r="AH35" s="379">
        <f>'FY 22 Urban VA Calculator'!AC29</f>
        <v>61.763639999999995</v>
      </c>
      <c r="AI35" s="379">
        <f>'FY 22 Urban VA Calculator'!AD29</f>
        <v>61.763639999999995</v>
      </c>
      <c r="AJ35" s="379">
        <f>'FY 22 Urban VA Calculator'!AE29</f>
        <v>61.763639999999995</v>
      </c>
      <c r="AK35" s="379">
        <f>'FY 22 Urban VA Calculator'!AF29</f>
        <v>61.763639999999995</v>
      </c>
      <c r="AL35" s="379">
        <f>'FY 22 Urban VA Calculator'!AG29</f>
        <v>61.763639999999995</v>
      </c>
      <c r="AM35" s="379">
        <f>'FY 22 Urban VA Calculator'!AH29</f>
        <v>61.763639999999995</v>
      </c>
      <c r="AN35" s="379">
        <f>'FY 22 Urban VA Calculator'!AI29</f>
        <v>61.763639999999995</v>
      </c>
      <c r="AO35" s="379">
        <f>'FY 22 Urban VA Calculator'!AJ29</f>
        <v>61.763639999999995</v>
      </c>
      <c r="AP35" s="379">
        <f>'FY 22 Urban VA Calculator'!AK29</f>
        <v>61.763639999999995</v>
      </c>
      <c r="AQ35" s="379">
        <f>'FY 22 Urban VA Calculator'!AL29</f>
        <v>61.763639999999995</v>
      </c>
      <c r="AR35" s="379">
        <f>'FY 22 Urban VA Calculator'!AM29</f>
        <v>61.763639999999995</v>
      </c>
      <c r="AS35" s="379">
        <f>'FY 22 Urban VA Calculator'!AN29</f>
        <v>61.763639999999995</v>
      </c>
      <c r="AT35" s="393">
        <f>'FY 22 Urban VA Calculator'!AO29</f>
        <v>61.763639999999995</v>
      </c>
      <c r="AU35" s="395">
        <f>'FY 22 Urban VA Calculator'!AP29</f>
        <v>61.763639999999995</v>
      </c>
    </row>
    <row r="36" spans="1:47" x14ac:dyDescent="0.25">
      <c r="A36" s="354" t="str">
        <f>'FY 22 Urban VA Calculator'!A30</f>
        <v>W - PA2</v>
      </c>
      <c r="B36" s="328" t="str">
        <f>'FY 22 Urban VA Calculator'!B30</f>
        <v>15-16</v>
      </c>
      <c r="C36" s="330">
        <f>'FY 22 Urban VA Calculator'!E30</f>
        <v>109.51</v>
      </c>
      <c r="D36" s="155">
        <f>'FY 22 Urban VA Calculator'!F30</f>
        <v>0.71</v>
      </c>
      <c r="E36" s="199">
        <f>'FY 22 Urban VA Calculator'!G30</f>
        <v>77.752099999999999</v>
      </c>
      <c r="F36" s="337">
        <f>'FY 22 Urban VA Calculator'!AR30</f>
        <v>54.737478399999993</v>
      </c>
      <c r="G36" s="337">
        <f>'FY 22 Urban VA Calculator'!AS30</f>
        <v>23.014621600000005</v>
      </c>
      <c r="H36" s="356">
        <f>'FY 22 Urban VA Calculator'!AT30</f>
        <v>77.752099999999999</v>
      </c>
      <c r="I36" s="360">
        <f>'FY 22 Urban VA Calculator'!AU30</f>
        <v>77.752099999999999</v>
      </c>
      <c r="J36" s="361">
        <f>'FY 22 Urban VA Calculator'!AV30</f>
        <v>77.752099999999999</v>
      </c>
      <c r="K36" s="361">
        <f>'FY 22 Urban VA Calculator'!AW30</f>
        <v>77.752099999999999</v>
      </c>
      <c r="L36" s="361">
        <f>'FY 22 Urban VA Calculator'!AX30</f>
        <v>77.752099999999999</v>
      </c>
      <c r="M36" s="361">
        <f>'FY 22 Urban VA Calculator'!AY30</f>
        <v>77.752099999999999</v>
      </c>
      <c r="N36" s="361">
        <f>'FY 22 Urban VA Calculator'!AZ30</f>
        <v>77.752099999999999</v>
      </c>
      <c r="O36" s="361">
        <f>'FY 22 Urban VA Calculator'!BA30</f>
        <v>77.752099999999999</v>
      </c>
      <c r="P36" s="361">
        <f>'FY 22 Urban VA Calculator'!BB30</f>
        <v>77.752099999999999</v>
      </c>
      <c r="Q36" s="361">
        <f>'FY 22 Urban VA Calculator'!BC30</f>
        <v>77.752099999999999</v>
      </c>
      <c r="R36" s="361">
        <f>'FY 22 Urban VA Calculator'!BD30</f>
        <v>77.752099999999999</v>
      </c>
      <c r="S36" s="361">
        <f>'FY 22 Urban VA Calculator'!BE30</f>
        <v>77.752099999999999</v>
      </c>
      <c r="T36" s="361">
        <f>'FY 22 Urban VA Calculator'!BF30</f>
        <v>77.752099999999999</v>
      </c>
      <c r="U36" s="361">
        <f>'FY 22 Urban VA Calculator'!BG30</f>
        <v>77.752099999999999</v>
      </c>
      <c r="V36" s="361">
        <f>'FY 22 Urban VA Calculator'!BH30</f>
        <v>77.752099999999999</v>
      </c>
      <c r="W36" s="54"/>
      <c r="X36" s="370" t="str">
        <f>'FY 22 Urban VA Calculator'!A30</f>
        <v>W - PA2</v>
      </c>
      <c r="Y36" s="386" t="str">
        <f>'FY 22 Urban VA Calculator'!B30</f>
        <v>15-16</v>
      </c>
      <c r="Z36" s="387">
        <f>'FY 22 Urban VA Calculator'!E30</f>
        <v>109.51</v>
      </c>
      <c r="AA36" s="388">
        <f>'FY 22 Urban VA Calculator'!F30</f>
        <v>0.71</v>
      </c>
      <c r="AB36" s="387">
        <f>'FY 22 Urban VA Calculator'!G30</f>
        <v>77.752099999999999</v>
      </c>
      <c r="AC36" s="387">
        <f>'FY 22 Urban VA Calculator'!H30</f>
        <v>46.651260000000001</v>
      </c>
      <c r="AD36" s="336">
        <f>'FY 22 Urban VA Calculator'!Y30</f>
        <v>32.842487040000002</v>
      </c>
      <c r="AE36" s="336">
        <f>'FY 22 Urban VA Calculator'!Z30</f>
        <v>13.808772959999999</v>
      </c>
      <c r="AF36" s="377">
        <f>'FY 22 Urban VA Calculator'!AA30</f>
        <v>46.651260000000001</v>
      </c>
      <c r="AG36" s="378">
        <f>'FY 22 Urban VA Calculator'!AB30</f>
        <v>46.651260000000001</v>
      </c>
      <c r="AH36" s="379">
        <f>'FY 22 Urban VA Calculator'!AC30</f>
        <v>46.651260000000001</v>
      </c>
      <c r="AI36" s="379">
        <f>'FY 22 Urban VA Calculator'!AD30</f>
        <v>46.651260000000001</v>
      </c>
      <c r="AJ36" s="379">
        <f>'FY 22 Urban VA Calculator'!AE30</f>
        <v>46.651260000000001</v>
      </c>
      <c r="AK36" s="379">
        <f>'FY 22 Urban VA Calculator'!AF30</f>
        <v>46.651260000000001</v>
      </c>
      <c r="AL36" s="379">
        <f>'FY 22 Urban VA Calculator'!AG30</f>
        <v>46.651260000000001</v>
      </c>
      <c r="AM36" s="379">
        <f>'FY 22 Urban VA Calculator'!AH30</f>
        <v>46.651260000000001</v>
      </c>
      <c r="AN36" s="379">
        <f>'FY 22 Urban VA Calculator'!AI30</f>
        <v>46.651260000000001</v>
      </c>
      <c r="AO36" s="379">
        <f>'FY 22 Urban VA Calculator'!AJ30</f>
        <v>46.651260000000001</v>
      </c>
      <c r="AP36" s="379">
        <f>'FY 22 Urban VA Calculator'!AK30</f>
        <v>46.651260000000001</v>
      </c>
      <c r="AQ36" s="379">
        <f>'FY 22 Urban VA Calculator'!AL30</f>
        <v>46.651260000000001</v>
      </c>
      <c r="AR36" s="379">
        <f>'FY 22 Urban VA Calculator'!AM30</f>
        <v>46.651260000000001</v>
      </c>
      <c r="AS36" s="379">
        <f>'FY 22 Urban VA Calculator'!AN30</f>
        <v>46.651260000000001</v>
      </c>
      <c r="AT36" s="393">
        <f>'FY 22 Urban VA Calculator'!AO30</f>
        <v>46.651260000000001</v>
      </c>
      <c r="AU36" s="395">
        <f>'FY 22 Urban VA Calculator'!AP30</f>
        <v>46.651260000000001</v>
      </c>
    </row>
    <row r="37" spans="1:47" ht="15.75" thickBot="1" x14ac:dyDescent="0.3">
      <c r="A37" s="354" t="str">
        <f>'FY 22 Urban VA Calculator'!A31</f>
        <v>Y - PA1</v>
      </c>
      <c r="B37" s="328" t="str">
        <f>'FY 22 Urban VA Calculator'!B31</f>
        <v>15-16</v>
      </c>
      <c r="C37" s="330">
        <f>'FY 22 Urban VA Calculator'!E31</f>
        <v>109.51</v>
      </c>
      <c r="D37" s="155">
        <f>'FY 22 Urban VA Calculator'!F31</f>
        <v>0.66</v>
      </c>
      <c r="E37" s="199">
        <f>'FY 22 Urban VA Calculator'!G31</f>
        <v>72.276600000000002</v>
      </c>
      <c r="F37" s="337">
        <f>'FY 22 Urban VA Calculator'!AR31</f>
        <v>50.882726399999996</v>
      </c>
      <c r="G37" s="337">
        <f>'FY 22 Urban VA Calculator'!AS31</f>
        <v>21.393873600000006</v>
      </c>
      <c r="H37" s="356">
        <f>'FY 22 Urban VA Calculator'!AT31</f>
        <v>72.276600000000002</v>
      </c>
      <c r="I37" s="362">
        <f>'FY 22 Urban VA Calculator'!AU31</f>
        <v>72.276600000000002</v>
      </c>
      <c r="J37" s="363">
        <f>'FY 22 Urban VA Calculator'!AV31</f>
        <v>72.276600000000002</v>
      </c>
      <c r="K37" s="363">
        <f>'FY 22 Urban VA Calculator'!AW31</f>
        <v>72.276600000000002</v>
      </c>
      <c r="L37" s="363">
        <f>'FY 22 Urban VA Calculator'!AX31</f>
        <v>72.276600000000002</v>
      </c>
      <c r="M37" s="363">
        <f>'FY 22 Urban VA Calculator'!AY31</f>
        <v>72.276600000000002</v>
      </c>
      <c r="N37" s="363">
        <f>'FY 22 Urban VA Calculator'!AZ31</f>
        <v>72.276600000000002</v>
      </c>
      <c r="O37" s="363">
        <f>'FY 22 Urban VA Calculator'!BA31</f>
        <v>72.276600000000002</v>
      </c>
      <c r="P37" s="363">
        <f>'FY 22 Urban VA Calculator'!BB31</f>
        <v>72.276600000000002</v>
      </c>
      <c r="Q37" s="363">
        <f>'FY 22 Urban VA Calculator'!BC31</f>
        <v>72.276600000000002</v>
      </c>
      <c r="R37" s="363">
        <f>'FY 22 Urban VA Calculator'!BD31</f>
        <v>72.276600000000002</v>
      </c>
      <c r="S37" s="363">
        <f>'FY 22 Urban VA Calculator'!BE31</f>
        <v>72.276600000000002</v>
      </c>
      <c r="T37" s="363">
        <f>'FY 22 Urban VA Calculator'!BF31</f>
        <v>72.276600000000002</v>
      </c>
      <c r="U37" s="363">
        <f>'FY 22 Urban VA Calculator'!BG31</f>
        <v>72.276600000000002</v>
      </c>
      <c r="V37" s="363">
        <f>'FY 22 Urban VA Calculator'!BH31</f>
        <v>72.276600000000002</v>
      </c>
      <c r="W37" s="54"/>
      <c r="X37" s="370" t="str">
        <f>'FY 22 Urban VA Calculator'!A31</f>
        <v>Y - PA1</v>
      </c>
      <c r="Y37" s="386" t="str">
        <f>'FY 22 Urban VA Calculator'!B31</f>
        <v>15-16</v>
      </c>
      <c r="Z37" s="387">
        <f>'FY 22 Urban VA Calculator'!E31</f>
        <v>109.51</v>
      </c>
      <c r="AA37" s="388">
        <f>'FY 22 Urban VA Calculator'!F31</f>
        <v>0.66</v>
      </c>
      <c r="AB37" s="387">
        <f>'FY 22 Urban VA Calculator'!G31</f>
        <v>72.276600000000002</v>
      </c>
      <c r="AC37" s="387">
        <f>'FY 22 Urban VA Calculator'!H31</f>
        <v>43.365960000000001</v>
      </c>
      <c r="AD37" s="336">
        <f>'FY 22 Urban VA Calculator'!Y31</f>
        <v>30.529635839999997</v>
      </c>
      <c r="AE37" s="336">
        <f>'FY 22 Urban VA Calculator'!Z31</f>
        <v>12.836324160000004</v>
      </c>
      <c r="AF37" s="377">
        <f>'FY 22 Urban VA Calculator'!AA31</f>
        <v>43.365960000000001</v>
      </c>
      <c r="AG37" s="381">
        <f>'FY 22 Urban VA Calculator'!AB31</f>
        <v>43.365960000000001</v>
      </c>
      <c r="AH37" s="382">
        <f>'FY 22 Urban VA Calculator'!AC31</f>
        <v>43.365960000000001</v>
      </c>
      <c r="AI37" s="382">
        <f>'FY 22 Urban VA Calculator'!AD31</f>
        <v>43.365960000000001</v>
      </c>
      <c r="AJ37" s="382">
        <f>'FY 22 Urban VA Calculator'!AE31</f>
        <v>43.365960000000001</v>
      </c>
      <c r="AK37" s="382">
        <f>'FY 22 Urban VA Calculator'!AF31</f>
        <v>43.365960000000001</v>
      </c>
      <c r="AL37" s="382">
        <f>'FY 22 Urban VA Calculator'!AG31</f>
        <v>43.365960000000001</v>
      </c>
      <c r="AM37" s="382">
        <f>'FY 22 Urban VA Calculator'!AH31</f>
        <v>43.365960000000001</v>
      </c>
      <c r="AN37" s="382">
        <f>'FY 22 Urban VA Calculator'!AI31</f>
        <v>43.365960000000001</v>
      </c>
      <c r="AO37" s="382">
        <f>'FY 22 Urban VA Calculator'!AJ31</f>
        <v>43.365960000000001</v>
      </c>
      <c r="AP37" s="382">
        <f>'FY 22 Urban VA Calculator'!AK31</f>
        <v>43.365960000000001</v>
      </c>
      <c r="AQ37" s="382">
        <f>'FY 22 Urban VA Calculator'!AL31</f>
        <v>43.365960000000001</v>
      </c>
      <c r="AR37" s="382">
        <f>'FY 22 Urban VA Calculator'!AM31</f>
        <v>43.365960000000001</v>
      </c>
      <c r="AS37" s="382">
        <f>'FY 22 Urban VA Calculator'!AN31</f>
        <v>43.365960000000001</v>
      </c>
      <c r="AT37" s="394">
        <f>'FY 22 Urban VA Calculator'!AO31</f>
        <v>43.365960000000001</v>
      </c>
      <c r="AU37" s="396">
        <f>'FY 22 Urban VA Calculator'!AP31</f>
        <v>43.365960000000001</v>
      </c>
    </row>
    <row r="38" spans="1:47" x14ac:dyDescent="0.25">
      <c r="A38" s="327"/>
      <c r="B38" s="326"/>
      <c r="C38" s="327"/>
      <c r="D38" s="345"/>
      <c r="E38" s="192"/>
      <c r="F38" s="333"/>
      <c r="G38" s="333"/>
      <c r="H38" s="333"/>
      <c r="I38" s="333"/>
      <c r="J38" s="333"/>
      <c r="K38" s="333"/>
      <c r="L38" s="333"/>
      <c r="M38" s="333"/>
      <c r="N38" s="333"/>
      <c r="O38" s="333"/>
      <c r="P38" s="333"/>
      <c r="Q38" s="333"/>
      <c r="R38" s="333"/>
      <c r="S38" s="333"/>
      <c r="T38" s="333"/>
      <c r="U38" s="333"/>
      <c r="V38" s="333"/>
      <c r="W38" s="54"/>
      <c r="X38" s="341"/>
      <c r="Y38" s="341"/>
      <c r="Z38" s="347"/>
      <c r="AA38" s="348"/>
      <c r="AB38" s="347"/>
      <c r="AC38" s="347"/>
      <c r="AD38" s="349"/>
      <c r="AE38" s="349"/>
      <c r="AF38" s="349"/>
      <c r="AG38" s="349"/>
      <c r="AH38" s="349"/>
      <c r="AI38" s="349"/>
      <c r="AJ38" s="349"/>
      <c r="AK38" s="349"/>
      <c r="AL38" s="349"/>
      <c r="AM38" s="349"/>
      <c r="AN38" s="349"/>
      <c r="AO38" s="349"/>
      <c r="AP38" s="349"/>
      <c r="AQ38" s="349"/>
      <c r="AR38" s="349"/>
      <c r="AS38" s="349"/>
      <c r="AT38" s="349"/>
      <c r="AU38" s="349"/>
    </row>
    <row r="39" spans="1:47" ht="15.75" thickBot="1" x14ac:dyDescent="0.3">
      <c r="A39" s="327"/>
      <c r="B39" s="326"/>
      <c r="C39" s="327"/>
      <c r="D39" s="345"/>
      <c r="E39" s="192"/>
      <c r="F39" s="333"/>
      <c r="G39" s="333"/>
      <c r="H39" s="333"/>
      <c r="I39" s="333"/>
      <c r="J39" s="333"/>
      <c r="K39" s="333"/>
      <c r="L39" s="333"/>
      <c r="M39" s="333"/>
      <c r="N39" s="333"/>
      <c r="O39" s="333"/>
      <c r="P39" s="333"/>
      <c r="Q39" s="333"/>
      <c r="R39" s="333"/>
      <c r="S39" s="333"/>
      <c r="T39" s="333"/>
      <c r="U39" s="333"/>
      <c r="V39" s="333"/>
      <c r="W39" s="54"/>
      <c r="X39" s="341"/>
      <c r="Y39" s="341"/>
      <c r="Z39" s="347"/>
      <c r="AA39" s="348"/>
      <c r="AB39" s="347"/>
      <c r="AC39" s="347"/>
      <c r="AD39" s="349"/>
      <c r="AE39" s="349"/>
      <c r="AF39" s="349"/>
      <c r="AG39" s="349"/>
      <c r="AH39" s="349"/>
      <c r="AI39" s="349"/>
      <c r="AJ39" s="349"/>
      <c r="AK39" s="349"/>
      <c r="AL39" s="349"/>
      <c r="AM39" s="349"/>
      <c r="AN39" s="349"/>
      <c r="AO39" s="349"/>
      <c r="AP39" s="349"/>
      <c r="AQ39" s="349"/>
      <c r="AR39" s="349"/>
      <c r="AS39" s="349"/>
      <c r="AT39" s="349"/>
      <c r="AU39" s="349"/>
    </row>
    <row r="40" spans="1:47" s="364" customFormat="1" ht="15.75" thickBot="1" x14ac:dyDescent="0.3">
      <c r="A40" s="425"/>
      <c r="B40" s="426"/>
      <c r="C40" s="425"/>
      <c r="D40" s="427"/>
      <c r="E40" s="428"/>
      <c r="F40" s="429"/>
      <c r="G40" s="429"/>
      <c r="H40" s="429"/>
      <c r="I40" s="444" t="str">
        <f>'FY 22 Urban VA Calculator'!AU34</f>
        <v>Medicare and VPD Adjusted Rate - Urban Wage Index in CBSA</v>
      </c>
      <c r="J40" s="445"/>
      <c r="K40" s="445"/>
      <c r="L40" s="445"/>
      <c r="M40" s="445"/>
      <c r="N40" s="445"/>
      <c r="O40" s="445"/>
      <c r="P40" s="445"/>
      <c r="Q40" s="445"/>
      <c r="R40" s="445"/>
      <c r="S40" s="445"/>
      <c r="T40" s="445"/>
      <c r="U40" s="445"/>
      <c r="V40" s="445"/>
      <c r="X40" s="341"/>
      <c r="Y40" s="341"/>
      <c r="Z40" s="347"/>
      <c r="AA40" s="348"/>
      <c r="AB40" s="347"/>
      <c r="AC40" s="347"/>
      <c r="AD40" s="432"/>
      <c r="AE40" s="432"/>
      <c r="AF40" s="432"/>
      <c r="AG40" s="401" t="str">
        <f>'FY 22 Urban VA Calculator'!AB34</f>
        <v>VA and VPD Adjusted Rate - Urban Wage Index in CBSA</v>
      </c>
      <c r="AH40" s="402"/>
      <c r="AI40" s="402"/>
      <c r="AJ40" s="402"/>
      <c r="AK40" s="402"/>
      <c r="AL40" s="402"/>
      <c r="AM40" s="402"/>
      <c r="AN40" s="402"/>
      <c r="AO40" s="402"/>
      <c r="AP40" s="402"/>
      <c r="AQ40" s="402"/>
      <c r="AR40" s="402"/>
      <c r="AS40" s="402"/>
      <c r="AT40" s="402"/>
      <c r="AU40" s="403"/>
    </row>
    <row r="41" spans="1:47" s="65" customFormat="1" ht="30" customHeight="1" x14ac:dyDescent="0.25">
      <c r="A41" s="327"/>
      <c r="B41" s="327"/>
      <c r="C41" s="327"/>
      <c r="D41" s="346"/>
      <c r="E41" s="433"/>
      <c r="F41" s="433"/>
      <c r="G41" s="433"/>
      <c r="H41" s="433"/>
      <c r="I41" s="357" t="str">
        <f>'FY 22 Urban VA Calculator'!AU35</f>
        <v>Day
1-3</v>
      </c>
      <c r="J41" s="358" t="str">
        <f>'FY 22 Urban VA Calculator'!AV35</f>
        <v>Day
4-20</v>
      </c>
      <c r="K41" s="358" t="str">
        <f>'FY 22 Urban VA Calculator'!AW35</f>
        <v>Day
21-27</v>
      </c>
      <c r="L41" s="358" t="str">
        <f>'FY 22 Urban VA Calculator'!AX35</f>
        <v>Day
28-34</v>
      </c>
      <c r="M41" s="358" t="str">
        <f>'FY 22 Urban VA Calculator'!AY35</f>
        <v>Day
35-41</v>
      </c>
      <c r="N41" s="358" t="str">
        <f>'FY 22 Urban VA Calculator'!AZ35</f>
        <v>Day
42-48</v>
      </c>
      <c r="O41" s="358" t="str">
        <f>'FY 22 Urban VA Calculator'!BA35</f>
        <v>Day
49-55</v>
      </c>
      <c r="P41" s="358" t="str">
        <f>'FY 22 Urban VA Calculator'!BB35</f>
        <v>Day
56-62</v>
      </c>
      <c r="Q41" s="358" t="str">
        <f>'FY 22 Urban VA Calculator'!BC35</f>
        <v>Day
63-69</v>
      </c>
      <c r="R41" s="358" t="str">
        <f>'FY 22 Urban VA Calculator'!BD35</f>
        <v>Day
70-76</v>
      </c>
      <c r="S41" s="358" t="str">
        <f>'FY 22 Urban VA Calculator'!BE35</f>
        <v>Day
77-83</v>
      </c>
      <c r="T41" s="358" t="str">
        <f>'FY 22 Urban VA Calculator'!BF35</f>
        <v>Day
84-90</v>
      </c>
      <c r="U41" s="358" t="str">
        <f>'FY 22 Urban VA Calculator'!BG35</f>
        <v>Day
91-97</v>
      </c>
      <c r="V41" s="358" t="str">
        <f>'FY 22 Urban VA Calculator'!BH35</f>
        <v>Day
98-100</v>
      </c>
      <c r="X41" s="341"/>
      <c r="Y41" s="341"/>
      <c r="Z41" s="347"/>
      <c r="AA41" s="348"/>
      <c r="AB41" s="347"/>
      <c r="AC41" s="347"/>
      <c r="AD41" s="432"/>
      <c r="AE41" s="432"/>
      <c r="AF41" s="432"/>
      <c r="AG41" s="410" t="str">
        <f>'FY 22 Urban VA Calculator'!AB35</f>
        <v>Day
1-3</v>
      </c>
      <c r="AH41" s="411" t="str">
        <f>'FY 22 Urban VA Calculator'!AC35</f>
        <v>Day
4-20</v>
      </c>
      <c r="AI41" s="411" t="str">
        <f>'FY 22 Urban VA Calculator'!AD35</f>
        <v>Day
21-27</v>
      </c>
      <c r="AJ41" s="411" t="str">
        <f>'FY 22 Urban VA Calculator'!AE35</f>
        <v>Day
28-34</v>
      </c>
      <c r="AK41" s="411" t="str">
        <f>'FY 22 Urban VA Calculator'!AF35</f>
        <v>Day
35-41</v>
      </c>
      <c r="AL41" s="411" t="str">
        <f>'FY 22 Urban VA Calculator'!AG35</f>
        <v>Day
42-48</v>
      </c>
      <c r="AM41" s="411" t="str">
        <f>'FY 22 Urban VA Calculator'!AH35</f>
        <v>Day
49-55</v>
      </c>
      <c r="AN41" s="411" t="str">
        <f>'FY 22 Urban VA Calculator'!AI35</f>
        <v>Day
56-62</v>
      </c>
      <c r="AO41" s="411" t="str">
        <f>'FY 22 Urban VA Calculator'!AJ35</f>
        <v>Day
63-69</v>
      </c>
      <c r="AP41" s="411" t="str">
        <f>'FY 22 Urban VA Calculator'!AK35</f>
        <v>Day
70-76</v>
      </c>
      <c r="AQ41" s="411" t="str">
        <f>'FY 22 Urban VA Calculator'!AL35</f>
        <v>Day
77-83</v>
      </c>
      <c r="AR41" s="411" t="str">
        <f>'FY 22 Urban VA Calculator'!AM35</f>
        <v>Day
84-90</v>
      </c>
      <c r="AS41" s="411" t="str">
        <f>'FY 22 Urban VA Calculator'!AN35</f>
        <v>Day
91-97</v>
      </c>
      <c r="AT41" s="424" t="str">
        <f>'FY 22 Urban VA Calculator'!AO35</f>
        <v>Day
98-100</v>
      </c>
      <c r="AU41" s="472" t="str">
        <f>'FY 22 Urban VA Calculator'!AP35</f>
        <v>Day
100+</v>
      </c>
    </row>
    <row r="42" spans="1:47" s="53" customFormat="1" ht="75" x14ac:dyDescent="0.25">
      <c r="A42" s="352" t="str">
        <f>'FY 22 Urban VA Calculator'!A36</f>
        <v>PDPM NTA Component Group</v>
      </c>
      <c r="B42" s="352" t="str">
        <f>'FY 22 Urban VA Calculator'!B36</f>
        <v>PDPM NTA Comorbidity Score</v>
      </c>
      <c r="C42" s="352" t="str">
        <f>'FY 22 Urban VA Calculator'!E36</f>
        <v>Unadjusted Federal Base Rate FY 2022</v>
      </c>
      <c r="D42" s="353" t="str">
        <f>'FY 22 Urban VA Calculator'!F36</f>
        <v>CMI **</v>
      </c>
      <c r="E42" s="351" t="str">
        <f>'FY 22 Urban VA Calculator'!G36</f>
        <v>Medicare FY 2022 Rate Urban</v>
      </c>
      <c r="F42" s="351" t="str">
        <f>'FY 22 Urban VA Calculator'!AR36</f>
        <v>FY 2022 Labor Portion (70.4%)</v>
      </c>
      <c r="G42" s="351" t="str">
        <f>'FY 22 Urban VA Calculator'!AS36</f>
        <v>Non-Labor Portion</v>
      </c>
      <c r="H42" s="355" t="str">
        <f>'FY 22 Urban VA Calculator'!AT36</f>
        <v>Wage Index Adjusted Medicare Base Rate</v>
      </c>
      <c r="I42" s="359" t="str">
        <f>'FY 22 Urban VA Calculator'!AU36</f>
        <v>Medicare Base Rate * 3</v>
      </c>
      <c r="J42" s="351" t="str">
        <f>'FY 22 Urban VA Calculator'!AV36</f>
        <v>Medicare Base Rate * 1</v>
      </c>
      <c r="K42" s="351" t="str">
        <f>'FY 22 Urban VA Calculator'!AW36</f>
        <v>Medicare Base Rate * 1</v>
      </c>
      <c r="L42" s="351" t="str">
        <f>'FY 22 Urban VA Calculator'!AX36</f>
        <v>Medicare Base Rate * 1</v>
      </c>
      <c r="M42" s="351" t="str">
        <f>'FY 22 Urban VA Calculator'!AY36</f>
        <v>Medicare Base Rate * 1</v>
      </c>
      <c r="N42" s="351" t="str">
        <f>'FY 22 Urban VA Calculator'!AZ36</f>
        <v>Medicare Base Rate * 1</v>
      </c>
      <c r="O42" s="351" t="str">
        <f>'FY 22 Urban VA Calculator'!BA36</f>
        <v>Medicare Base Rate * 1</v>
      </c>
      <c r="P42" s="351" t="str">
        <f>'FY 22 Urban VA Calculator'!BB36</f>
        <v>Medicare Base Rate * 1</v>
      </c>
      <c r="Q42" s="351" t="str">
        <f>'FY 22 Urban VA Calculator'!BC36</f>
        <v>Medicare Base Rate * 1</v>
      </c>
      <c r="R42" s="351" t="str">
        <f>'FY 22 Urban VA Calculator'!BD36</f>
        <v>Medicare Base Rate * 1</v>
      </c>
      <c r="S42" s="351" t="str">
        <f>'FY 22 Urban VA Calculator'!BE36</f>
        <v>Medicare Base Rate * 1</v>
      </c>
      <c r="T42" s="351" t="str">
        <f>'FY 22 Urban VA Calculator'!BF36</f>
        <v>Medicare Base Rate * 1</v>
      </c>
      <c r="U42" s="351" t="str">
        <f>'FY 22 Urban VA Calculator'!BG36</f>
        <v>Medicare Base Rate * 1</v>
      </c>
      <c r="V42" s="351" t="str">
        <f>'FY 22 Urban VA Calculator'!BH36</f>
        <v>Medicare Base Rate * 1</v>
      </c>
      <c r="X42" s="370" t="str">
        <f>'FY 22 Urban VA Calculator'!A36</f>
        <v>PDPM NTA Component Group</v>
      </c>
      <c r="Y42" s="370" t="str">
        <f>'FY 22 Urban VA Calculator'!B36</f>
        <v>PDPM NTA Comorbidity Score</v>
      </c>
      <c r="Z42" s="371" t="str">
        <f>'FY 22 Urban VA Calculator'!E36</f>
        <v>Unadjusted Federal Base Rate FY 2022</v>
      </c>
      <c r="AA42" s="372" t="str">
        <f>'FY 22 Urban VA Calculator'!F36</f>
        <v>CMI **</v>
      </c>
      <c r="AB42" s="371" t="str">
        <f>'FY 22 Urban VA Calculator'!G36</f>
        <v>Medicare FY 2022 Rate Urban</v>
      </c>
      <c r="AC42" s="371" t="str">
        <f>'FY 22 Urban VA Calculator'!H36</f>
        <v>Base Rate After VA Adjustment (PDPM*1.0)</v>
      </c>
      <c r="AD42" s="418" t="str">
        <f>'FY 22 Urban VA Calculator'!Y36</f>
        <v>FY 2022 Labor Portion (70.4%)</v>
      </c>
      <c r="AE42" s="418" t="str">
        <f>'FY 22 Urban VA Calculator'!Z36</f>
        <v>Non-Labor Portion</v>
      </c>
      <c r="AF42" s="419" t="str">
        <f>'FY 22 Urban VA Calculator'!AA36</f>
        <v>Wage Index Adjusted VA Rate</v>
      </c>
      <c r="AG42" s="477" t="str">
        <f>'FY 22 Urban VA Calculator'!AB36</f>
        <v>VA Base Rate * 3</v>
      </c>
      <c r="AH42" s="418" t="str">
        <f>'FY 22 Urban VA Calculator'!AC36</f>
        <v>VA Base Rate * 1</v>
      </c>
      <c r="AI42" s="418" t="str">
        <f>'FY 22 Urban VA Calculator'!AD36</f>
        <v>VA Base Rate * 1</v>
      </c>
      <c r="AJ42" s="418" t="str">
        <f>'FY 22 Urban VA Calculator'!AE36</f>
        <v>VA Base Rate * 1</v>
      </c>
      <c r="AK42" s="418" t="str">
        <f>'FY 22 Urban VA Calculator'!AF36</f>
        <v>VA Base Rate * 1</v>
      </c>
      <c r="AL42" s="418" t="str">
        <f>'FY 22 Urban VA Calculator'!AG36</f>
        <v>VA Base Rate * 1</v>
      </c>
      <c r="AM42" s="418" t="str">
        <f>'FY 22 Urban VA Calculator'!AH36</f>
        <v>VA Base Rate * 1</v>
      </c>
      <c r="AN42" s="418" t="str">
        <f>'FY 22 Urban VA Calculator'!AI36</f>
        <v>VA Base Rate * 1</v>
      </c>
      <c r="AO42" s="418" t="str">
        <f>'FY 22 Urban VA Calculator'!AJ36</f>
        <v>VA Base Rate * 1</v>
      </c>
      <c r="AP42" s="418" t="str">
        <f>'FY 22 Urban VA Calculator'!AK36</f>
        <v>VA Base Rate * 1</v>
      </c>
      <c r="AQ42" s="418" t="str">
        <f>'FY 22 Urban VA Calculator'!AL36</f>
        <v>VA Base Rate * 1</v>
      </c>
      <c r="AR42" s="418" t="str">
        <f>'FY 22 Urban VA Calculator'!AM36</f>
        <v>VA Base Rate * 1</v>
      </c>
      <c r="AS42" s="418" t="str">
        <f>'FY 22 Urban VA Calculator'!AN36</f>
        <v>VA Base Rate * 1</v>
      </c>
      <c r="AT42" s="488" t="str">
        <f>'FY 22 Urban VA Calculator'!AO36</f>
        <v>VA Base Rate * 1</v>
      </c>
      <c r="AU42" s="478" t="str">
        <f>'FY 22 Urban VA Calculator'!AP36</f>
        <v>VA Base Rate * 1</v>
      </c>
    </row>
    <row r="43" spans="1:47" x14ac:dyDescent="0.25">
      <c r="A43" s="354" t="str">
        <f>'FY 22 Urban VA Calculator'!A37</f>
        <v>NF</v>
      </c>
      <c r="B43" s="328">
        <f>'FY 22 Urban VA Calculator'!B37</f>
        <v>0</v>
      </c>
      <c r="C43" s="330">
        <f>'FY 22 Urban VA Calculator'!E37</f>
        <v>82.62</v>
      </c>
      <c r="D43" s="155">
        <f>'FY 22 Urban VA Calculator'!F37</f>
        <v>0.72</v>
      </c>
      <c r="E43" s="199">
        <f>'FY 22 Urban VA Calculator'!G37</f>
        <v>59.486400000000003</v>
      </c>
      <c r="F43" s="337">
        <f>'FY 22 Urban VA Calculator'!AR37</f>
        <v>41.8784256</v>
      </c>
      <c r="G43" s="337">
        <f>'FY 22 Urban VA Calculator'!AS37</f>
        <v>17.607974400000003</v>
      </c>
      <c r="H43" s="356">
        <f>'FY 22 Urban VA Calculator'!AT37</f>
        <v>59.486400000000003</v>
      </c>
      <c r="I43" s="360">
        <f>'FY 22 Urban VA Calculator'!AU37</f>
        <v>178.45920000000001</v>
      </c>
      <c r="J43" s="361">
        <f>'FY 22 Urban VA Calculator'!AV37</f>
        <v>59.486400000000003</v>
      </c>
      <c r="K43" s="361">
        <f>'FY 22 Urban VA Calculator'!AW37</f>
        <v>59.486400000000003</v>
      </c>
      <c r="L43" s="361">
        <f>'FY 22 Urban VA Calculator'!AX37</f>
        <v>59.486400000000003</v>
      </c>
      <c r="M43" s="361">
        <f>'FY 22 Urban VA Calculator'!AY37</f>
        <v>59.486400000000003</v>
      </c>
      <c r="N43" s="361">
        <f>'FY 22 Urban VA Calculator'!AZ37</f>
        <v>59.486400000000003</v>
      </c>
      <c r="O43" s="361">
        <f>'FY 22 Urban VA Calculator'!BA37</f>
        <v>59.486400000000003</v>
      </c>
      <c r="P43" s="361">
        <f>'FY 22 Urban VA Calculator'!BB37</f>
        <v>59.486400000000003</v>
      </c>
      <c r="Q43" s="361">
        <f>'FY 22 Urban VA Calculator'!BC37</f>
        <v>59.486400000000003</v>
      </c>
      <c r="R43" s="361">
        <f>'FY 22 Urban VA Calculator'!BD37</f>
        <v>59.486400000000003</v>
      </c>
      <c r="S43" s="361">
        <f>'FY 22 Urban VA Calculator'!BE37</f>
        <v>59.486400000000003</v>
      </c>
      <c r="T43" s="361">
        <f>'FY 22 Urban VA Calculator'!BF37</f>
        <v>59.486400000000003</v>
      </c>
      <c r="U43" s="361">
        <f>'FY 22 Urban VA Calculator'!BG37</f>
        <v>59.486400000000003</v>
      </c>
      <c r="V43" s="361">
        <f>'FY 22 Urban VA Calculator'!BH37</f>
        <v>59.486400000000003</v>
      </c>
      <c r="W43" s="54"/>
      <c r="X43" s="370" t="str">
        <f>'FY 22 Urban VA Calculator'!A37</f>
        <v>NF</v>
      </c>
      <c r="Y43" s="386">
        <f>'FY 22 Urban VA Calculator'!B37</f>
        <v>0</v>
      </c>
      <c r="Z43" s="387">
        <f>'FY 22 Urban VA Calculator'!E37</f>
        <v>82.62</v>
      </c>
      <c r="AA43" s="388">
        <f>'FY 22 Urban VA Calculator'!F37</f>
        <v>0.72</v>
      </c>
      <c r="AB43" s="387">
        <f>'FY 22 Urban VA Calculator'!G37</f>
        <v>59.486400000000003</v>
      </c>
      <c r="AC43" s="387">
        <f>'FY 22 Urban VA Calculator'!H37</f>
        <v>59.486400000000003</v>
      </c>
      <c r="AD43" s="336">
        <f>'FY 22 Urban VA Calculator'!Y37</f>
        <v>41.8784256</v>
      </c>
      <c r="AE43" s="336">
        <f>'FY 22 Urban VA Calculator'!Z37</f>
        <v>17.607974400000003</v>
      </c>
      <c r="AF43" s="377">
        <f>'FY 22 Urban VA Calculator'!AA37</f>
        <v>59.486400000000003</v>
      </c>
      <c r="AG43" s="378">
        <f>'FY 22 Urban VA Calculator'!AB37</f>
        <v>178.45920000000001</v>
      </c>
      <c r="AH43" s="379">
        <f>'FY 22 Urban VA Calculator'!AC37</f>
        <v>59.486400000000003</v>
      </c>
      <c r="AI43" s="379">
        <f>'FY 22 Urban VA Calculator'!AD37</f>
        <v>59.486400000000003</v>
      </c>
      <c r="AJ43" s="379">
        <f>'FY 22 Urban VA Calculator'!AE37</f>
        <v>59.486400000000003</v>
      </c>
      <c r="AK43" s="379">
        <f>'FY 22 Urban VA Calculator'!AF37</f>
        <v>59.486400000000003</v>
      </c>
      <c r="AL43" s="379">
        <f>'FY 22 Urban VA Calculator'!AG37</f>
        <v>59.486400000000003</v>
      </c>
      <c r="AM43" s="379">
        <f>'FY 22 Urban VA Calculator'!AH37</f>
        <v>59.486400000000003</v>
      </c>
      <c r="AN43" s="379">
        <f>'FY 22 Urban VA Calculator'!AI37</f>
        <v>59.486400000000003</v>
      </c>
      <c r="AO43" s="379">
        <f>'FY 22 Urban VA Calculator'!AJ37</f>
        <v>59.486400000000003</v>
      </c>
      <c r="AP43" s="379">
        <f>'FY 22 Urban VA Calculator'!AK37</f>
        <v>59.486400000000003</v>
      </c>
      <c r="AQ43" s="379">
        <f>'FY 22 Urban VA Calculator'!AL37</f>
        <v>59.486400000000003</v>
      </c>
      <c r="AR43" s="379">
        <f>'FY 22 Urban VA Calculator'!AM37</f>
        <v>59.486400000000003</v>
      </c>
      <c r="AS43" s="379">
        <f>'FY 22 Urban VA Calculator'!AN37</f>
        <v>59.486400000000003</v>
      </c>
      <c r="AT43" s="380">
        <f>'FY 22 Urban VA Calculator'!AO37</f>
        <v>59.486400000000003</v>
      </c>
      <c r="AU43" s="395">
        <f>'FY 22 Urban VA Calculator'!AP37</f>
        <v>59.486400000000003</v>
      </c>
    </row>
    <row r="44" spans="1:47" x14ac:dyDescent="0.25">
      <c r="A44" s="354" t="str">
        <f>'FY 22 Urban VA Calculator'!A38</f>
        <v>NE</v>
      </c>
      <c r="B44" s="328" t="str">
        <f>'FY 22 Urban VA Calculator'!B38</f>
        <v>1-2</v>
      </c>
      <c r="C44" s="330">
        <f>'FY 22 Urban VA Calculator'!E38</f>
        <v>82.62</v>
      </c>
      <c r="D44" s="155">
        <f>'FY 22 Urban VA Calculator'!F38</f>
        <v>0.96</v>
      </c>
      <c r="E44" s="199">
        <f>'FY 22 Urban VA Calculator'!G38</f>
        <v>79.315200000000004</v>
      </c>
      <c r="F44" s="337">
        <f>'FY 22 Urban VA Calculator'!AR38</f>
        <v>55.8379008</v>
      </c>
      <c r="G44" s="337">
        <f>'FY 22 Urban VA Calculator'!AS38</f>
        <v>23.477299200000004</v>
      </c>
      <c r="H44" s="356">
        <f>'FY 22 Urban VA Calculator'!AT38</f>
        <v>79.315200000000004</v>
      </c>
      <c r="I44" s="360">
        <f>'FY 22 Urban VA Calculator'!AU38</f>
        <v>237.94560000000001</v>
      </c>
      <c r="J44" s="361">
        <f>'FY 22 Urban VA Calculator'!AV38</f>
        <v>79.315200000000004</v>
      </c>
      <c r="K44" s="361">
        <f>'FY 22 Urban VA Calculator'!AW38</f>
        <v>79.315200000000004</v>
      </c>
      <c r="L44" s="361">
        <f>'FY 22 Urban VA Calculator'!AX38</f>
        <v>79.315200000000004</v>
      </c>
      <c r="M44" s="361">
        <f>'FY 22 Urban VA Calculator'!AY38</f>
        <v>79.315200000000004</v>
      </c>
      <c r="N44" s="361">
        <f>'FY 22 Urban VA Calculator'!AZ38</f>
        <v>79.315200000000004</v>
      </c>
      <c r="O44" s="361">
        <f>'FY 22 Urban VA Calculator'!BA38</f>
        <v>79.315200000000004</v>
      </c>
      <c r="P44" s="361">
        <f>'FY 22 Urban VA Calculator'!BB38</f>
        <v>79.315200000000004</v>
      </c>
      <c r="Q44" s="361">
        <f>'FY 22 Urban VA Calculator'!BC38</f>
        <v>79.315200000000004</v>
      </c>
      <c r="R44" s="361">
        <f>'FY 22 Urban VA Calculator'!BD38</f>
        <v>79.315200000000004</v>
      </c>
      <c r="S44" s="361">
        <f>'FY 22 Urban VA Calculator'!BE38</f>
        <v>79.315200000000004</v>
      </c>
      <c r="T44" s="361">
        <f>'FY 22 Urban VA Calculator'!BF38</f>
        <v>79.315200000000004</v>
      </c>
      <c r="U44" s="361">
        <f>'FY 22 Urban VA Calculator'!BG38</f>
        <v>79.315200000000004</v>
      </c>
      <c r="V44" s="361">
        <f>'FY 22 Urban VA Calculator'!BH38</f>
        <v>79.315200000000004</v>
      </c>
      <c r="W44" s="54"/>
      <c r="X44" s="370" t="str">
        <f>'FY 22 Urban VA Calculator'!A38</f>
        <v>NE</v>
      </c>
      <c r="Y44" s="386" t="str">
        <f>'FY 22 Urban VA Calculator'!B38</f>
        <v>1-2</v>
      </c>
      <c r="Z44" s="387">
        <f>'FY 22 Urban VA Calculator'!E38</f>
        <v>82.62</v>
      </c>
      <c r="AA44" s="388">
        <f>'FY 22 Urban VA Calculator'!F38</f>
        <v>0.96</v>
      </c>
      <c r="AB44" s="387">
        <f>'FY 22 Urban VA Calculator'!G38</f>
        <v>79.315200000000004</v>
      </c>
      <c r="AC44" s="387">
        <f>'FY 22 Urban VA Calculator'!H38</f>
        <v>79.315200000000004</v>
      </c>
      <c r="AD44" s="336">
        <f>'FY 22 Urban VA Calculator'!Y38</f>
        <v>55.8379008</v>
      </c>
      <c r="AE44" s="336">
        <f>'FY 22 Urban VA Calculator'!Z38</f>
        <v>23.477299200000004</v>
      </c>
      <c r="AF44" s="377">
        <f>'FY 22 Urban VA Calculator'!AA38</f>
        <v>79.315200000000004</v>
      </c>
      <c r="AG44" s="378">
        <f>'FY 22 Urban VA Calculator'!AB38</f>
        <v>237.94560000000001</v>
      </c>
      <c r="AH44" s="379">
        <f>'FY 22 Urban VA Calculator'!AC38</f>
        <v>79.315200000000004</v>
      </c>
      <c r="AI44" s="379">
        <f>'FY 22 Urban VA Calculator'!AD38</f>
        <v>79.315200000000004</v>
      </c>
      <c r="AJ44" s="379">
        <f>'FY 22 Urban VA Calculator'!AE38</f>
        <v>79.315200000000004</v>
      </c>
      <c r="AK44" s="379">
        <f>'FY 22 Urban VA Calculator'!AF38</f>
        <v>79.315200000000004</v>
      </c>
      <c r="AL44" s="379">
        <f>'FY 22 Urban VA Calculator'!AG38</f>
        <v>79.315200000000004</v>
      </c>
      <c r="AM44" s="379">
        <f>'FY 22 Urban VA Calculator'!AH38</f>
        <v>79.315200000000004</v>
      </c>
      <c r="AN44" s="379">
        <f>'FY 22 Urban VA Calculator'!AI38</f>
        <v>79.315200000000004</v>
      </c>
      <c r="AO44" s="379">
        <f>'FY 22 Urban VA Calculator'!AJ38</f>
        <v>79.315200000000004</v>
      </c>
      <c r="AP44" s="379">
        <f>'FY 22 Urban VA Calculator'!AK38</f>
        <v>79.315200000000004</v>
      </c>
      <c r="AQ44" s="379">
        <f>'FY 22 Urban VA Calculator'!AL38</f>
        <v>79.315200000000004</v>
      </c>
      <c r="AR44" s="379">
        <f>'FY 22 Urban VA Calculator'!AM38</f>
        <v>79.315200000000004</v>
      </c>
      <c r="AS44" s="379">
        <f>'FY 22 Urban VA Calculator'!AN38</f>
        <v>79.315200000000004</v>
      </c>
      <c r="AT44" s="380">
        <f>'FY 22 Urban VA Calculator'!AO38</f>
        <v>79.315200000000004</v>
      </c>
      <c r="AU44" s="395">
        <f>'FY 22 Urban VA Calculator'!AP38</f>
        <v>79.315200000000004</v>
      </c>
    </row>
    <row r="45" spans="1:47" x14ac:dyDescent="0.25">
      <c r="A45" s="354" t="str">
        <f>'FY 22 Urban VA Calculator'!A39</f>
        <v>ND</v>
      </c>
      <c r="B45" s="328" t="str">
        <f>'FY 22 Urban VA Calculator'!B39</f>
        <v>3-5</v>
      </c>
      <c r="C45" s="330">
        <f>'FY 22 Urban VA Calculator'!E39</f>
        <v>82.62</v>
      </c>
      <c r="D45" s="155">
        <f>'FY 22 Urban VA Calculator'!F39</f>
        <v>1.33</v>
      </c>
      <c r="E45" s="199">
        <f>'FY 22 Urban VA Calculator'!G39</f>
        <v>109.88460000000001</v>
      </c>
      <c r="F45" s="337">
        <f>'FY 22 Urban VA Calculator'!AR39</f>
        <v>77.358758399999999</v>
      </c>
      <c r="G45" s="337">
        <f>'FY 22 Urban VA Calculator'!AS39</f>
        <v>32.525841600000007</v>
      </c>
      <c r="H45" s="356">
        <f>'FY 22 Urban VA Calculator'!AT39</f>
        <v>109.88460000000001</v>
      </c>
      <c r="I45" s="360">
        <f>'FY 22 Urban VA Calculator'!AU39</f>
        <v>329.65380000000005</v>
      </c>
      <c r="J45" s="361">
        <f>'FY 22 Urban VA Calculator'!AV39</f>
        <v>109.88460000000001</v>
      </c>
      <c r="K45" s="361">
        <f>'FY 22 Urban VA Calculator'!AW39</f>
        <v>109.88460000000001</v>
      </c>
      <c r="L45" s="361">
        <f>'FY 22 Urban VA Calculator'!AX39</f>
        <v>109.88460000000001</v>
      </c>
      <c r="M45" s="361">
        <f>'FY 22 Urban VA Calculator'!AY39</f>
        <v>109.88460000000001</v>
      </c>
      <c r="N45" s="361">
        <f>'FY 22 Urban VA Calculator'!AZ39</f>
        <v>109.88460000000001</v>
      </c>
      <c r="O45" s="361">
        <f>'FY 22 Urban VA Calculator'!BA39</f>
        <v>109.88460000000001</v>
      </c>
      <c r="P45" s="361">
        <f>'FY 22 Urban VA Calculator'!BB39</f>
        <v>109.88460000000001</v>
      </c>
      <c r="Q45" s="361">
        <f>'FY 22 Urban VA Calculator'!BC39</f>
        <v>109.88460000000001</v>
      </c>
      <c r="R45" s="361">
        <f>'FY 22 Urban VA Calculator'!BD39</f>
        <v>109.88460000000001</v>
      </c>
      <c r="S45" s="361">
        <f>'FY 22 Urban VA Calculator'!BE39</f>
        <v>109.88460000000001</v>
      </c>
      <c r="T45" s="361">
        <f>'FY 22 Urban VA Calculator'!BF39</f>
        <v>109.88460000000001</v>
      </c>
      <c r="U45" s="361">
        <f>'FY 22 Urban VA Calculator'!BG39</f>
        <v>109.88460000000001</v>
      </c>
      <c r="V45" s="361">
        <f>'FY 22 Urban VA Calculator'!BH39</f>
        <v>109.88460000000001</v>
      </c>
      <c r="W45" s="54"/>
      <c r="X45" s="370" t="str">
        <f>'FY 22 Urban VA Calculator'!A39</f>
        <v>ND</v>
      </c>
      <c r="Y45" s="386" t="str">
        <f>'FY 22 Urban VA Calculator'!B39</f>
        <v>3-5</v>
      </c>
      <c r="Z45" s="387">
        <f>'FY 22 Urban VA Calculator'!E39</f>
        <v>82.62</v>
      </c>
      <c r="AA45" s="388">
        <f>'FY 22 Urban VA Calculator'!F39</f>
        <v>1.33</v>
      </c>
      <c r="AB45" s="387">
        <f>'FY 22 Urban VA Calculator'!G39</f>
        <v>109.88460000000001</v>
      </c>
      <c r="AC45" s="387">
        <f>'FY 22 Urban VA Calculator'!H39</f>
        <v>109.88460000000001</v>
      </c>
      <c r="AD45" s="336">
        <f>'FY 22 Urban VA Calculator'!Y39</f>
        <v>77.358758399999999</v>
      </c>
      <c r="AE45" s="336">
        <f>'FY 22 Urban VA Calculator'!Z39</f>
        <v>32.525841600000007</v>
      </c>
      <c r="AF45" s="377">
        <f>'FY 22 Urban VA Calculator'!AA39</f>
        <v>109.88460000000001</v>
      </c>
      <c r="AG45" s="378">
        <f>'FY 22 Urban VA Calculator'!AB39</f>
        <v>329.65380000000005</v>
      </c>
      <c r="AH45" s="379">
        <f>'FY 22 Urban VA Calculator'!AC39</f>
        <v>109.88460000000001</v>
      </c>
      <c r="AI45" s="379">
        <f>'FY 22 Urban VA Calculator'!AD39</f>
        <v>109.88460000000001</v>
      </c>
      <c r="AJ45" s="379">
        <f>'FY 22 Urban VA Calculator'!AE39</f>
        <v>109.88460000000001</v>
      </c>
      <c r="AK45" s="379">
        <f>'FY 22 Urban VA Calculator'!AF39</f>
        <v>109.88460000000001</v>
      </c>
      <c r="AL45" s="379">
        <f>'FY 22 Urban VA Calculator'!AG39</f>
        <v>109.88460000000001</v>
      </c>
      <c r="AM45" s="379">
        <f>'FY 22 Urban VA Calculator'!AH39</f>
        <v>109.88460000000001</v>
      </c>
      <c r="AN45" s="379">
        <f>'FY 22 Urban VA Calculator'!AI39</f>
        <v>109.88460000000001</v>
      </c>
      <c r="AO45" s="379">
        <f>'FY 22 Urban VA Calculator'!AJ39</f>
        <v>109.88460000000001</v>
      </c>
      <c r="AP45" s="379">
        <f>'FY 22 Urban VA Calculator'!AK39</f>
        <v>109.88460000000001</v>
      </c>
      <c r="AQ45" s="379">
        <f>'FY 22 Urban VA Calculator'!AL39</f>
        <v>109.88460000000001</v>
      </c>
      <c r="AR45" s="379">
        <f>'FY 22 Urban VA Calculator'!AM39</f>
        <v>109.88460000000001</v>
      </c>
      <c r="AS45" s="379">
        <f>'FY 22 Urban VA Calculator'!AN39</f>
        <v>109.88460000000001</v>
      </c>
      <c r="AT45" s="380">
        <f>'FY 22 Urban VA Calculator'!AO39</f>
        <v>109.88460000000001</v>
      </c>
      <c r="AU45" s="395">
        <f>'FY 22 Urban VA Calculator'!AP39</f>
        <v>109.88460000000001</v>
      </c>
    </row>
    <row r="46" spans="1:47" x14ac:dyDescent="0.25">
      <c r="A46" s="354" t="str">
        <f>'FY 22 Urban VA Calculator'!A40</f>
        <v>NC</v>
      </c>
      <c r="B46" s="328" t="str">
        <f>'FY 22 Urban VA Calculator'!B40</f>
        <v>6-8</v>
      </c>
      <c r="C46" s="330">
        <f>'FY 22 Urban VA Calculator'!E40</f>
        <v>82.62</v>
      </c>
      <c r="D46" s="155">
        <f>'FY 22 Urban VA Calculator'!F40</f>
        <v>1.84</v>
      </c>
      <c r="E46" s="199">
        <f>'FY 22 Urban VA Calculator'!G40</f>
        <v>152.02080000000001</v>
      </c>
      <c r="F46" s="337">
        <f>'FY 22 Urban VA Calculator'!AR40</f>
        <v>107.0226432</v>
      </c>
      <c r="G46" s="337">
        <f>'FY 22 Urban VA Calculator'!AS40</f>
        <v>44.998156800000004</v>
      </c>
      <c r="H46" s="356">
        <f>'FY 22 Urban VA Calculator'!AT40</f>
        <v>152.02080000000001</v>
      </c>
      <c r="I46" s="360">
        <f>'FY 22 Urban VA Calculator'!AU40</f>
        <v>456.06240000000003</v>
      </c>
      <c r="J46" s="361">
        <f>'FY 22 Urban VA Calculator'!AV40</f>
        <v>152.02080000000001</v>
      </c>
      <c r="K46" s="361">
        <f>'FY 22 Urban VA Calculator'!AW40</f>
        <v>152.02080000000001</v>
      </c>
      <c r="L46" s="361">
        <f>'FY 22 Urban VA Calculator'!AX40</f>
        <v>152.02080000000001</v>
      </c>
      <c r="M46" s="361">
        <f>'FY 22 Urban VA Calculator'!AY40</f>
        <v>152.02080000000001</v>
      </c>
      <c r="N46" s="361">
        <f>'FY 22 Urban VA Calculator'!AZ40</f>
        <v>152.02080000000001</v>
      </c>
      <c r="O46" s="361">
        <f>'FY 22 Urban VA Calculator'!BA40</f>
        <v>152.02080000000001</v>
      </c>
      <c r="P46" s="361">
        <f>'FY 22 Urban VA Calculator'!BB40</f>
        <v>152.02080000000001</v>
      </c>
      <c r="Q46" s="361">
        <f>'FY 22 Urban VA Calculator'!BC40</f>
        <v>152.02080000000001</v>
      </c>
      <c r="R46" s="361">
        <f>'FY 22 Urban VA Calculator'!BD40</f>
        <v>152.02080000000001</v>
      </c>
      <c r="S46" s="361">
        <f>'FY 22 Urban VA Calculator'!BE40</f>
        <v>152.02080000000001</v>
      </c>
      <c r="T46" s="361">
        <f>'FY 22 Urban VA Calculator'!BF40</f>
        <v>152.02080000000001</v>
      </c>
      <c r="U46" s="361">
        <f>'FY 22 Urban VA Calculator'!BG40</f>
        <v>152.02080000000001</v>
      </c>
      <c r="V46" s="361">
        <f>'FY 22 Urban VA Calculator'!BH40</f>
        <v>152.02080000000001</v>
      </c>
      <c r="W46" s="54"/>
      <c r="X46" s="370" t="str">
        <f>'FY 22 Urban VA Calculator'!A40</f>
        <v>NC</v>
      </c>
      <c r="Y46" s="386" t="str">
        <f>'FY 22 Urban VA Calculator'!B40</f>
        <v>6-8</v>
      </c>
      <c r="Z46" s="387">
        <f>'FY 22 Urban VA Calculator'!E40</f>
        <v>82.62</v>
      </c>
      <c r="AA46" s="388">
        <f>'FY 22 Urban VA Calculator'!F40</f>
        <v>1.84</v>
      </c>
      <c r="AB46" s="387">
        <f>'FY 22 Urban VA Calculator'!G40</f>
        <v>152.02080000000001</v>
      </c>
      <c r="AC46" s="387">
        <f>'FY 22 Urban VA Calculator'!H40</f>
        <v>152.02080000000001</v>
      </c>
      <c r="AD46" s="336">
        <f>'FY 22 Urban VA Calculator'!Y40</f>
        <v>107.0226432</v>
      </c>
      <c r="AE46" s="336">
        <f>'FY 22 Urban VA Calculator'!Z40</f>
        <v>44.998156800000004</v>
      </c>
      <c r="AF46" s="377">
        <f>'FY 22 Urban VA Calculator'!AA40</f>
        <v>152.02080000000001</v>
      </c>
      <c r="AG46" s="378">
        <f>'FY 22 Urban VA Calculator'!AB40</f>
        <v>456.06240000000003</v>
      </c>
      <c r="AH46" s="379">
        <f>'FY 22 Urban VA Calculator'!AC40</f>
        <v>152.02080000000001</v>
      </c>
      <c r="AI46" s="379">
        <f>'FY 22 Urban VA Calculator'!AD40</f>
        <v>152.02080000000001</v>
      </c>
      <c r="AJ46" s="379">
        <f>'FY 22 Urban VA Calculator'!AE40</f>
        <v>152.02080000000001</v>
      </c>
      <c r="AK46" s="379">
        <f>'FY 22 Urban VA Calculator'!AF40</f>
        <v>152.02080000000001</v>
      </c>
      <c r="AL46" s="379">
        <f>'FY 22 Urban VA Calculator'!AG40</f>
        <v>152.02080000000001</v>
      </c>
      <c r="AM46" s="379">
        <f>'FY 22 Urban VA Calculator'!AH40</f>
        <v>152.02080000000001</v>
      </c>
      <c r="AN46" s="379">
        <f>'FY 22 Urban VA Calculator'!AI40</f>
        <v>152.02080000000001</v>
      </c>
      <c r="AO46" s="379">
        <f>'FY 22 Urban VA Calculator'!AJ40</f>
        <v>152.02080000000001</v>
      </c>
      <c r="AP46" s="379">
        <f>'FY 22 Urban VA Calculator'!AK40</f>
        <v>152.02080000000001</v>
      </c>
      <c r="AQ46" s="379">
        <f>'FY 22 Urban VA Calculator'!AL40</f>
        <v>152.02080000000001</v>
      </c>
      <c r="AR46" s="379">
        <f>'FY 22 Urban VA Calculator'!AM40</f>
        <v>152.02080000000001</v>
      </c>
      <c r="AS46" s="379">
        <f>'FY 22 Urban VA Calculator'!AN40</f>
        <v>152.02080000000001</v>
      </c>
      <c r="AT46" s="380">
        <f>'FY 22 Urban VA Calculator'!AO40</f>
        <v>152.02080000000001</v>
      </c>
      <c r="AU46" s="395">
        <f>'FY 22 Urban VA Calculator'!AP40</f>
        <v>152.02080000000001</v>
      </c>
    </row>
    <row r="47" spans="1:47" x14ac:dyDescent="0.25">
      <c r="A47" s="354" t="str">
        <f>'FY 22 Urban VA Calculator'!A41</f>
        <v>NB</v>
      </c>
      <c r="B47" s="328" t="str">
        <f>'FY 22 Urban VA Calculator'!B41</f>
        <v>9-11</v>
      </c>
      <c r="C47" s="330">
        <f>'FY 22 Urban VA Calculator'!E41</f>
        <v>82.62</v>
      </c>
      <c r="D47" s="155">
        <f>'FY 22 Urban VA Calculator'!F41</f>
        <v>2.5299999999999998</v>
      </c>
      <c r="E47" s="199">
        <f>'FY 22 Urban VA Calculator'!G41</f>
        <v>209.02859999999998</v>
      </c>
      <c r="F47" s="337">
        <f>'FY 22 Urban VA Calculator'!AR41</f>
        <v>147.15613439999998</v>
      </c>
      <c r="G47" s="337">
        <f>'FY 22 Urban VA Calculator'!AS41</f>
        <v>61.872465599999998</v>
      </c>
      <c r="H47" s="356">
        <f>'FY 22 Urban VA Calculator'!AT41</f>
        <v>209.02859999999998</v>
      </c>
      <c r="I47" s="360">
        <f>'FY 22 Urban VA Calculator'!AU41</f>
        <v>627.08579999999995</v>
      </c>
      <c r="J47" s="361">
        <f>'FY 22 Urban VA Calculator'!AV41</f>
        <v>209.02859999999998</v>
      </c>
      <c r="K47" s="361">
        <f>'FY 22 Urban VA Calculator'!AW41</f>
        <v>209.02859999999998</v>
      </c>
      <c r="L47" s="361">
        <f>'FY 22 Urban VA Calculator'!AX41</f>
        <v>209.02859999999998</v>
      </c>
      <c r="M47" s="361">
        <f>'FY 22 Urban VA Calculator'!AY41</f>
        <v>209.02859999999998</v>
      </c>
      <c r="N47" s="361">
        <f>'FY 22 Urban VA Calculator'!AZ41</f>
        <v>209.02859999999998</v>
      </c>
      <c r="O47" s="361">
        <f>'FY 22 Urban VA Calculator'!BA41</f>
        <v>209.02859999999998</v>
      </c>
      <c r="P47" s="361">
        <f>'FY 22 Urban VA Calculator'!BB41</f>
        <v>209.02859999999998</v>
      </c>
      <c r="Q47" s="361">
        <f>'FY 22 Urban VA Calculator'!BC41</f>
        <v>209.02859999999998</v>
      </c>
      <c r="R47" s="361">
        <f>'FY 22 Urban VA Calculator'!BD41</f>
        <v>209.02859999999998</v>
      </c>
      <c r="S47" s="361">
        <f>'FY 22 Urban VA Calculator'!BE41</f>
        <v>209.02859999999998</v>
      </c>
      <c r="T47" s="361">
        <f>'FY 22 Urban VA Calculator'!BF41</f>
        <v>209.02859999999998</v>
      </c>
      <c r="U47" s="361">
        <f>'FY 22 Urban VA Calculator'!BG41</f>
        <v>209.02859999999998</v>
      </c>
      <c r="V47" s="361">
        <f>'FY 22 Urban VA Calculator'!BH41</f>
        <v>209.02859999999998</v>
      </c>
      <c r="W47" s="54"/>
      <c r="X47" s="370" t="str">
        <f>'FY 22 Urban VA Calculator'!A41</f>
        <v>NB</v>
      </c>
      <c r="Y47" s="386" t="str">
        <f>'FY 22 Urban VA Calculator'!B41</f>
        <v>9-11</v>
      </c>
      <c r="Z47" s="387">
        <f>'FY 22 Urban VA Calculator'!E41</f>
        <v>82.62</v>
      </c>
      <c r="AA47" s="388">
        <f>'FY 22 Urban VA Calculator'!F41</f>
        <v>2.5299999999999998</v>
      </c>
      <c r="AB47" s="387">
        <f>'FY 22 Urban VA Calculator'!G41</f>
        <v>209.02859999999998</v>
      </c>
      <c r="AC47" s="387">
        <f>'FY 22 Urban VA Calculator'!H41</f>
        <v>209.02859999999998</v>
      </c>
      <c r="AD47" s="336">
        <f>'FY 22 Urban VA Calculator'!Y41</f>
        <v>147.15613439999998</v>
      </c>
      <c r="AE47" s="336">
        <f>'FY 22 Urban VA Calculator'!Z41</f>
        <v>61.872465599999998</v>
      </c>
      <c r="AF47" s="377">
        <f>'FY 22 Urban VA Calculator'!AA41</f>
        <v>209.02859999999998</v>
      </c>
      <c r="AG47" s="378">
        <f>'FY 22 Urban VA Calculator'!AB41</f>
        <v>627.08579999999995</v>
      </c>
      <c r="AH47" s="379">
        <f>'FY 22 Urban VA Calculator'!AC41</f>
        <v>209.02859999999998</v>
      </c>
      <c r="AI47" s="379">
        <f>'FY 22 Urban VA Calculator'!AD41</f>
        <v>209.02859999999998</v>
      </c>
      <c r="AJ47" s="379">
        <f>'FY 22 Urban VA Calculator'!AE41</f>
        <v>209.02859999999998</v>
      </c>
      <c r="AK47" s="379">
        <f>'FY 22 Urban VA Calculator'!AF41</f>
        <v>209.02859999999998</v>
      </c>
      <c r="AL47" s="379">
        <f>'FY 22 Urban VA Calculator'!AG41</f>
        <v>209.02859999999998</v>
      </c>
      <c r="AM47" s="379">
        <f>'FY 22 Urban VA Calculator'!AH41</f>
        <v>209.02859999999998</v>
      </c>
      <c r="AN47" s="379">
        <f>'FY 22 Urban VA Calculator'!AI41</f>
        <v>209.02859999999998</v>
      </c>
      <c r="AO47" s="379">
        <f>'FY 22 Urban VA Calculator'!AJ41</f>
        <v>209.02859999999998</v>
      </c>
      <c r="AP47" s="379">
        <f>'FY 22 Urban VA Calculator'!AK41</f>
        <v>209.02859999999998</v>
      </c>
      <c r="AQ47" s="379">
        <f>'FY 22 Urban VA Calculator'!AL41</f>
        <v>209.02859999999998</v>
      </c>
      <c r="AR47" s="379">
        <f>'FY 22 Urban VA Calculator'!AM41</f>
        <v>209.02859999999998</v>
      </c>
      <c r="AS47" s="379">
        <f>'FY 22 Urban VA Calculator'!AN41</f>
        <v>209.02859999999998</v>
      </c>
      <c r="AT47" s="380">
        <f>'FY 22 Urban VA Calculator'!AO41</f>
        <v>209.02859999999998</v>
      </c>
      <c r="AU47" s="395">
        <f>'FY 22 Urban VA Calculator'!AP41</f>
        <v>209.02859999999998</v>
      </c>
    </row>
    <row r="48" spans="1:47" ht="15.75" thickBot="1" x14ac:dyDescent="0.3">
      <c r="A48" s="354" t="str">
        <f>'FY 22 Urban VA Calculator'!A42</f>
        <v>NA</v>
      </c>
      <c r="B48" s="328" t="str">
        <f>'FY 22 Urban VA Calculator'!B42</f>
        <v>12+</v>
      </c>
      <c r="C48" s="330">
        <f>'FY 22 Urban VA Calculator'!E42</f>
        <v>82.62</v>
      </c>
      <c r="D48" s="155">
        <f>'FY 22 Urban VA Calculator'!F42</f>
        <v>3.24</v>
      </c>
      <c r="E48" s="199">
        <f>'FY 22 Urban VA Calculator'!G42</f>
        <v>267.68880000000001</v>
      </c>
      <c r="F48" s="337">
        <f>'FY 22 Urban VA Calculator'!AR42</f>
        <v>188.45291520000001</v>
      </c>
      <c r="G48" s="337">
        <f>'FY 22 Urban VA Calculator'!AS42</f>
        <v>79.235884800000008</v>
      </c>
      <c r="H48" s="356">
        <f>'FY 22 Urban VA Calculator'!AT42</f>
        <v>267.68880000000001</v>
      </c>
      <c r="I48" s="362">
        <f>'FY 22 Urban VA Calculator'!AU42</f>
        <v>803.06640000000004</v>
      </c>
      <c r="J48" s="363">
        <f>'FY 22 Urban VA Calculator'!AV42</f>
        <v>267.68880000000001</v>
      </c>
      <c r="K48" s="363">
        <f>'FY 22 Urban VA Calculator'!AW42</f>
        <v>267.68880000000001</v>
      </c>
      <c r="L48" s="363">
        <f>'FY 22 Urban VA Calculator'!AX42</f>
        <v>267.68880000000001</v>
      </c>
      <c r="M48" s="363">
        <f>'FY 22 Urban VA Calculator'!AY42</f>
        <v>267.68880000000001</v>
      </c>
      <c r="N48" s="363">
        <f>'FY 22 Urban VA Calculator'!AZ42</f>
        <v>267.68880000000001</v>
      </c>
      <c r="O48" s="363">
        <f>'FY 22 Urban VA Calculator'!BA42</f>
        <v>267.68880000000001</v>
      </c>
      <c r="P48" s="363">
        <f>'FY 22 Urban VA Calculator'!BB42</f>
        <v>267.68880000000001</v>
      </c>
      <c r="Q48" s="363">
        <f>'FY 22 Urban VA Calculator'!BC42</f>
        <v>267.68880000000001</v>
      </c>
      <c r="R48" s="363">
        <f>'FY 22 Urban VA Calculator'!BD42</f>
        <v>267.68880000000001</v>
      </c>
      <c r="S48" s="363">
        <f>'FY 22 Urban VA Calculator'!BE42</f>
        <v>267.68880000000001</v>
      </c>
      <c r="T48" s="363">
        <f>'FY 22 Urban VA Calculator'!BF42</f>
        <v>267.68880000000001</v>
      </c>
      <c r="U48" s="363">
        <f>'FY 22 Urban VA Calculator'!BG42</f>
        <v>267.68880000000001</v>
      </c>
      <c r="V48" s="363">
        <f>'FY 22 Urban VA Calculator'!BH42</f>
        <v>267.68880000000001</v>
      </c>
      <c r="W48" s="54"/>
      <c r="X48" s="370" t="str">
        <f>'FY 22 Urban VA Calculator'!A42</f>
        <v>NA</v>
      </c>
      <c r="Y48" s="386" t="str">
        <f>'FY 22 Urban VA Calculator'!B42</f>
        <v>12+</v>
      </c>
      <c r="Z48" s="387">
        <f>'FY 22 Urban VA Calculator'!E42</f>
        <v>82.62</v>
      </c>
      <c r="AA48" s="388">
        <f>'FY 22 Urban VA Calculator'!F42</f>
        <v>3.24</v>
      </c>
      <c r="AB48" s="387">
        <f>'FY 22 Urban VA Calculator'!G42</f>
        <v>267.68880000000001</v>
      </c>
      <c r="AC48" s="387">
        <f>'FY 22 Urban VA Calculator'!H42</f>
        <v>267.68880000000001</v>
      </c>
      <c r="AD48" s="336">
        <f>'FY 22 Urban VA Calculator'!Y42</f>
        <v>188.45291520000001</v>
      </c>
      <c r="AE48" s="336">
        <f>'FY 22 Urban VA Calculator'!Z42</f>
        <v>79.235884800000008</v>
      </c>
      <c r="AF48" s="377">
        <f>'FY 22 Urban VA Calculator'!AA42</f>
        <v>267.68880000000001</v>
      </c>
      <c r="AG48" s="381">
        <f>'FY 22 Urban VA Calculator'!AB42</f>
        <v>803.06640000000004</v>
      </c>
      <c r="AH48" s="382">
        <f>'FY 22 Urban VA Calculator'!AC42</f>
        <v>267.68880000000001</v>
      </c>
      <c r="AI48" s="382">
        <f>'FY 22 Urban VA Calculator'!AD42</f>
        <v>267.68880000000001</v>
      </c>
      <c r="AJ48" s="382">
        <f>'FY 22 Urban VA Calculator'!AE42</f>
        <v>267.68880000000001</v>
      </c>
      <c r="AK48" s="382">
        <f>'FY 22 Urban VA Calculator'!AF42</f>
        <v>267.68880000000001</v>
      </c>
      <c r="AL48" s="382">
        <f>'FY 22 Urban VA Calculator'!AG42</f>
        <v>267.68880000000001</v>
      </c>
      <c r="AM48" s="382">
        <f>'FY 22 Urban VA Calculator'!AH42</f>
        <v>267.68880000000001</v>
      </c>
      <c r="AN48" s="382">
        <f>'FY 22 Urban VA Calculator'!AI42</f>
        <v>267.68880000000001</v>
      </c>
      <c r="AO48" s="382">
        <f>'FY 22 Urban VA Calculator'!AJ42</f>
        <v>267.68880000000001</v>
      </c>
      <c r="AP48" s="382">
        <f>'FY 22 Urban VA Calculator'!AK42</f>
        <v>267.68880000000001</v>
      </c>
      <c r="AQ48" s="382">
        <f>'FY 22 Urban VA Calculator'!AL42</f>
        <v>267.68880000000001</v>
      </c>
      <c r="AR48" s="382">
        <f>'FY 22 Urban VA Calculator'!AM42</f>
        <v>267.68880000000001</v>
      </c>
      <c r="AS48" s="382">
        <f>'FY 22 Urban VA Calculator'!AN42</f>
        <v>267.68880000000001</v>
      </c>
      <c r="AT48" s="383">
        <f>'FY 22 Urban VA Calculator'!AO42</f>
        <v>267.68880000000001</v>
      </c>
      <c r="AU48" s="396">
        <f>'FY 22 Urban VA Calculator'!AP42</f>
        <v>267.68880000000001</v>
      </c>
    </row>
    <row r="49" spans="1:47" x14ac:dyDescent="0.25">
      <c r="A49" s="327"/>
      <c r="B49" s="326"/>
      <c r="C49" s="327"/>
      <c r="D49" s="345"/>
      <c r="E49" s="192"/>
      <c r="F49" s="333"/>
      <c r="G49" s="333"/>
      <c r="H49" s="333"/>
      <c r="I49" s="333"/>
      <c r="J49" s="333"/>
      <c r="K49" s="333"/>
      <c r="L49" s="333"/>
      <c r="M49" s="333"/>
      <c r="N49" s="333"/>
      <c r="O49" s="333"/>
      <c r="P49" s="333"/>
      <c r="Q49" s="333"/>
      <c r="R49" s="333"/>
      <c r="S49" s="333"/>
      <c r="T49" s="333"/>
      <c r="U49" s="333"/>
      <c r="V49" s="333"/>
      <c r="W49" s="54"/>
      <c r="X49" s="341"/>
      <c r="Y49" s="341"/>
      <c r="Z49" s="347"/>
      <c r="AA49" s="348"/>
      <c r="AB49" s="347"/>
      <c r="AC49" s="347"/>
      <c r="AD49" s="349"/>
      <c r="AE49" s="349"/>
      <c r="AF49" s="349"/>
      <c r="AG49" s="349"/>
      <c r="AH49" s="349"/>
      <c r="AI49" s="349"/>
      <c r="AJ49" s="349"/>
      <c r="AK49" s="349"/>
      <c r="AL49" s="349"/>
      <c r="AM49" s="349"/>
      <c r="AN49" s="349"/>
      <c r="AO49" s="349"/>
      <c r="AP49" s="349"/>
      <c r="AQ49" s="349"/>
      <c r="AR49" s="349"/>
      <c r="AS49" s="349"/>
      <c r="AT49" s="349"/>
      <c r="AU49" s="349"/>
    </row>
    <row r="50" spans="1:47" ht="15.75" thickBot="1" x14ac:dyDescent="0.3">
      <c r="A50" s="327"/>
      <c r="B50" s="326"/>
      <c r="C50" s="327"/>
      <c r="D50" s="345"/>
      <c r="E50" s="192"/>
      <c r="F50" s="333"/>
      <c r="G50" s="333"/>
      <c r="H50" s="333"/>
      <c r="I50" s="333"/>
      <c r="J50" s="333"/>
      <c r="K50" s="333"/>
      <c r="L50" s="333"/>
      <c r="M50" s="333"/>
      <c r="N50" s="333"/>
      <c r="O50" s="333"/>
      <c r="P50" s="333"/>
      <c r="Q50" s="333"/>
      <c r="R50" s="333"/>
      <c r="S50" s="333"/>
      <c r="T50" s="333"/>
      <c r="U50" s="333"/>
      <c r="V50" s="333"/>
      <c r="W50" s="54"/>
      <c r="X50" s="341"/>
      <c r="Y50" s="341"/>
      <c r="Z50" s="347"/>
      <c r="AA50" s="348"/>
      <c r="AB50" s="347"/>
      <c r="AC50" s="347"/>
      <c r="AD50" s="349"/>
      <c r="AE50" s="349"/>
      <c r="AF50" s="349"/>
      <c r="AG50" s="349"/>
      <c r="AH50" s="349"/>
      <c r="AI50" s="349"/>
      <c r="AJ50" s="349"/>
      <c r="AK50" s="349"/>
      <c r="AL50" s="349"/>
      <c r="AM50" s="349"/>
      <c r="AN50" s="349"/>
      <c r="AO50" s="349"/>
      <c r="AP50" s="349"/>
      <c r="AQ50" s="349"/>
      <c r="AR50" s="349"/>
      <c r="AS50" s="349"/>
      <c r="AT50" s="349"/>
      <c r="AU50" s="349"/>
    </row>
    <row r="51" spans="1:47" s="364" customFormat="1" ht="15.75" thickBot="1" x14ac:dyDescent="0.3">
      <c r="A51" s="425"/>
      <c r="B51" s="426"/>
      <c r="C51" s="425"/>
      <c r="D51" s="427"/>
      <c r="E51" s="428"/>
      <c r="F51" s="429"/>
      <c r="G51" s="429"/>
      <c r="H51" s="429"/>
      <c r="I51" s="444" t="str">
        <f>'FY 22 Urban VA Calculator'!AU45</f>
        <v>Medicare and VPD Adjusted Rate - Urban Wage Index in CBSA</v>
      </c>
      <c r="J51" s="445"/>
      <c r="K51" s="445"/>
      <c r="L51" s="445"/>
      <c r="M51" s="445"/>
      <c r="N51" s="445"/>
      <c r="O51" s="445"/>
      <c r="P51" s="445"/>
      <c r="Q51" s="445"/>
      <c r="R51" s="445"/>
      <c r="S51" s="445"/>
      <c r="T51" s="445"/>
      <c r="U51" s="445"/>
      <c r="V51" s="445"/>
      <c r="X51" s="341"/>
      <c r="Y51" s="341"/>
      <c r="Z51" s="347"/>
      <c r="AA51" s="348"/>
      <c r="AB51" s="347"/>
      <c r="AC51" s="347"/>
      <c r="AD51" s="432"/>
      <c r="AE51" s="432"/>
      <c r="AF51" s="432"/>
      <c r="AG51" s="401" t="str">
        <f>'FY 22 Urban VA Calculator'!AB45</f>
        <v>VA and VPD Adjusted Rate - Urban Wage Index in CBSA</v>
      </c>
      <c r="AH51" s="402"/>
      <c r="AI51" s="402"/>
      <c r="AJ51" s="402"/>
      <c r="AK51" s="402"/>
      <c r="AL51" s="402"/>
      <c r="AM51" s="402"/>
      <c r="AN51" s="402"/>
      <c r="AO51" s="402"/>
      <c r="AP51" s="402"/>
      <c r="AQ51" s="402"/>
      <c r="AR51" s="402"/>
      <c r="AS51" s="402"/>
      <c r="AT51" s="402"/>
      <c r="AU51" s="403"/>
    </row>
    <row r="52" spans="1:47" ht="30" customHeight="1" x14ac:dyDescent="0.25">
      <c r="A52" s="425"/>
      <c r="B52" s="425"/>
      <c r="C52" s="425"/>
      <c r="D52" s="442"/>
      <c r="E52" s="443"/>
      <c r="F52" s="443"/>
      <c r="G52" s="443"/>
      <c r="H52" s="443"/>
      <c r="I52" s="357" t="str">
        <f>'FY 22 Urban VA Calculator'!AU46</f>
        <v>Day
1-3</v>
      </c>
      <c r="J52" s="358" t="str">
        <f>'FY 22 Urban VA Calculator'!AV46</f>
        <v>Day
4-20</v>
      </c>
      <c r="K52" s="358" t="str">
        <f>'FY 22 Urban VA Calculator'!AW46</f>
        <v>Day
21-27</v>
      </c>
      <c r="L52" s="358" t="str">
        <f>'FY 22 Urban VA Calculator'!AX46</f>
        <v>Day
28-34</v>
      </c>
      <c r="M52" s="358" t="str">
        <f>'FY 22 Urban VA Calculator'!AY46</f>
        <v>Day
35-41</v>
      </c>
      <c r="N52" s="358" t="str">
        <f>'FY 22 Urban VA Calculator'!AZ46</f>
        <v>Day
42-48</v>
      </c>
      <c r="O52" s="358" t="str">
        <f>'FY 22 Urban VA Calculator'!BA46</f>
        <v>Day
49-55</v>
      </c>
      <c r="P52" s="358" t="str">
        <f>'FY 22 Urban VA Calculator'!BB46</f>
        <v>Day
56-62</v>
      </c>
      <c r="Q52" s="358" t="str">
        <f>'FY 22 Urban VA Calculator'!BC46</f>
        <v>Day
63-69</v>
      </c>
      <c r="R52" s="358" t="str">
        <f>'FY 22 Urban VA Calculator'!BD46</f>
        <v>Day
70-76</v>
      </c>
      <c r="S52" s="358" t="str">
        <f>'FY 22 Urban VA Calculator'!BE46</f>
        <v>Day
77-83</v>
      </c>
      <c r="T52" s="358" t="str">
        <f>'FY 22 Urban VA Calculator'!BF46</f>
        <v>Day
84-90</v>
      </c>
      <c r="U52" s="358" t="str">
        <f>'FY 22 Urban VA Calculator'!BG46</f>
        <v>Day
91-97</v>
      </c>
      <c r="V52" s="358" t="str">
        <f>'FY 22 Urban VA Calculator'!BH46</f>
        <v>Day
98-100</v>
      </c>
      <c r="W52" s="54"/>
      <c r="X52" s="341"/>
      <c r="Y52" s="341"/>
      <c r="Z52" s="347"/>
      <c r="AA52" s="348"/>
      <c r="AB52" s="347"/>
      <c r="AC52" s="347"/>
      <c r="AD52" s="432"/>
      <c r="AE52" s="432"/>
      <c r="AF52" s="432"/>
      <c r="AG52" s="410" t="str">
        <f>'FY 22 Urban VA Calculator'!AB46</f>
        <v>Day
1-3</v>
      </c>
      <c r="AH52" s="411" t="str">
        <f>'FY 22 Urban VA Calculator'!AC46</f>
        <v>Day
4-20</v>
      </c>
      <c r="AI52" s="411" t="str">
        <f>'FY 22 Urban VA Calculator'!AD46</f>
        <v>Day
21-27</v>
      </c>
      <c r="AJ52" s="411" t="str">
        <f>'FY 22 Urban VA Calculator'!AE46</f>
        <v>Day
28-34</v>
      </c>
      <c r="AK52" s="411" t="str">
        <f>'FY 22 Urban VA Calculator'!AF46</f>
        <v>Day
35-41</v>
      </c>
      <c r="AL52" s="411" t="str">
        <f>'FY 22 Urban VA Calculator'!AG46</f>
        <v>Day
42-48</v>
      </c>
      <c r="AM52" s="411" t="str">
        <f>'FY 22 Urban VA Calculator'!AH46</f>
        <v>Day
49-55</v>
      </c>
      <c r="AN52" s="411" t="str">
        <f>'FY 22 Urban VA Calculator'!AI46</f>
        <v>Day
56-62</v>
      </c>
      <c r="AO52" s="411" t="str">
        <f>'FY 22 Urban VA Calculator'!AJ46</f>
        <v>Day
63-69</v>
      </c>
      <c r="AP52" s="411" t="str">
        <f>'FY 22 Urban VA Calculator'!AK46</f>
        <v>Day
70-76</v>
      </c>
      <c r="AQ52" s="411" t="str">
        <f>'FY 22 Urban VA Calculator'!AL46</f>
        <v>Day
77-83</v>
      </c>
      <c r="AR52" s="411" t="str">
        <f>'FY 22 Urban VA Calculator'!AM46</f>
        <v>Day
84-90</v>
      </c>
      <c r="AS52" s="411" t="str">
        <f>'FY 22 Urban VA Calculator'!AN46</f>
        <v>Day
91-97</v>
      </c>
      <c r="AT52" s="412" t="str">
        <f>'FY 22 Urban VA Calculator'!AO46</f>
        <v>Day
98-100</v>
      </c>
      <c r="AU52" s="472" t="str">
        <f>'FY 22 Urban VA Calculator'!AP46</f>
        <v>Day
100+</v>
      </c>
    </row>
    <row r="53" spans="1:47" s="53" customFormat="1" ht="75.75" thickBot="1" x14ac:dyDescent="0.3">
      <c r="A53" s="352" t="str">
        <f>'FY 22 Urban VA Calculator'!A47</f>
        <v>PDPM PT Component Group</v>
      </c>
      <c r="B53" s="352" t="str">
        <f>'FY 22 Urban VA Calculator'!B47</f>
        <v>PT/OT   GG-based Function Score</v>
      </c>
      <c r="C53" s="352" t="str">
        <f>'FY 22 Urban VA Calculator'!E47</f>
        <v>Unadjusted Federal Base Rate FY 2022</v>
      </c>
      <c r="D53" s="353" t="str">
        <f>'FY 22 Urban VA Calculator'!F47</f>
        <v>CMI **</v>
      </c>
      <c r="E53" s="351" t="str">
        <f>'FY 22 Urban VA Calculator'!G47</f>
        <v>Medicare FY 2022 Rate Urban</v>
      </c>
      <c r="F53" s="351" t="str">
        <f>'FY 22 Urban VA Calculator'!AR47</f>
        <v>FY 2022 Labor Portion (70.4%)</v>
      </c>
      <c r="G53" s="351" t="str">
        <f>'FY 22 Urban VA Calculator'!AS47</f>
        <v>Non-Labor Portion</v>
      </c>
      <c r="H53" s="355" t="str">
        <f>'FY 22 Urban VA Calculator'!AT47</f>
        <v>Wage Index Adjusted Medicare Base Rate</v>
      </c>
      <c r="I53" s="359" t="str">
        <f>'FY 22 Urban VA Calculator'!AU47</f>
        <v>Medicare Base Rate * 1</v>
      </c>
      <c r="J53" s="351" t="str">
        <f>'FY 22 Urban VA Calculator'!AV47</f>
        <v>Medicare Base Rate * 1</v>
      </c>
      <c r="K53" s="351" t="str">
        <f>'FY 22 Urban VA Calculator'!AW47</f>
        <v>Medicare Base Rate * 0.98</v>
      </c>
      <c r="L53" s="351" t="str">
        <f>'FY 22 Urban VA Calculator'!AX47</f>
        <v>Medicare Base Rate * 0.96</v>
      </c>
      <c r="M53" s="351" t="str">
        <f>'FY 22 Urban VA Calculator'!AY47</f>
        <v>Medicare Base Rate * 0.94</v>
      </c>
      <c r="N53" s="351" t="str">
        <f>'FY 22 Urban VA Calculator'!AZ47</f>
        <v>Medicare Base Rate * 0.92</v>
      </c>
      <c r="O53" s="351" t="str">
        <f>'FY 22 Urban VA Calculator'!BA47</f>
        <v>Medicare Base Rate * 0.9</v>
      </c>
      <c r="P53" s="351" t="str">
        <f>'FY 22 Urban VA Calculator'!BB47</f>
        <v>Medicare Base Rate * 0.88</v>
      </c>
      <c r="Q53" s="351" t="str">
        <f>'FY 22 Urban VA Calculator'!BC47</f>
        <v>Medicare Base Rate * 0.86</v>
      </c>
      <c r="R53" s="351" t="str">
        <f>'FY 22 Urban VA Calculator'!BD47</f>
        <v>Medicare Base Rate * 0.84</v>
      </c>
      <c r="S53" s="351" t="str">
        <f>'FY 22 Urban VA Calculator'!BE47</f>
        <v>Medicare Base Rate * 0.82</v>
      </c>
      <c r="T53" s="351" t="str">
        <f>'FY 22 Urban VA Calculator'!BF47</f>
        <v>Medicare Base Rate * 0.8</v>
      </c>
      <c r="U53" s="351" t="str">
        <f>'FY 22 Urban VA Calculator'!BG47</f>
        <v>Medicare Base Rate * 0.78</v>
      </c>
      <c r="V53" s="351" t="str">
        <f>'FY 22 Urban VA Calculator'!BH47</f>
        <v>Medicare Base Rate * 0.76</v>
      </c>
      <c r="X53" s="370" t="str">
        <f>'FY 22 Urban VA Calculator'!A47</f>
        <v>PDPM PT Component Group</v>
      </c>
      <c r="Y53" s="370" t="str">
        <f>'FY 22 Urban VA Calculator'!B47</f>
        <v>PT/OT   GG-based Function Score</v>
      </c>
      <c r="Z53" s="371" t="str">
        <f>'FY 22 Urban VA Calculator'!E47</f>
        <v>Unadjusted Federal Base Rate FY 2022</v>
      </c>
      <c r="AA53" s="372" t="str">
        <f>'FY 22 Urban VA Calculator'!F47</f>
        <v>CMI **</v>
      </c>
      <c r="AB53" s="371" t="str">
        <f>'FY 22 Urban VA Calculator'!G47</f>
        <v>Medicare FY 2022 Rate Urban</v>
      </c>
      <c r="AC53" s="371" t="str">
        <f>'FY 22 Urban VA Calculator'!H47</f>
        <v>Base Rate After VA Adjustment (PDPM*0.6)</v>
      </c>
      <c r="AD53" s="418" t="str">
        <f>'FY 22 Urban VA Calculator'!Y47</f>
        <v>FY 2022 Labor Portion (70.4%)</v>
      </c>
      <c r="AE53" s="418" t="str">
        <f>'FY 22 Urban VA Calculator'!Z47</f>
        <v>Non-Labor Portion</v>
      </c>
      <c r="AF53" s="419" t="str">
        <f>'FY 22 Urban VA Calculator'!AA47</f>
        <v>Wage Index Adjusted VA Base Rate</v>
      </c>
      <c r="AG53" s="484" t="str">
        <f>'FY 22 Urban VA Calculator'!AB47</f>
        <v>VA Base Rate * 1</v>
      </c>
      <c r="AH53" s="485" t="str">
        <f>'FY 22 Urban VA Calculator'!AC47</f>
        <v>VA Base Rate * 1</v>
      </c>
      <c r="AI53" s="485" t="str">
        <f>'FY 22 Urban VA Calculator'!AD47</f>
        <v>VA Base Rate * 0.98</v>
      </c>
      <c r="AJ53" s="485" t="str">
        <f>'FY 22 Urban VA Calculator'!AE47</f>
        <v>VA Base Rate * 0.96</v>
      </c>
      <c r="AK53" s="485" t="str">
        <f>'FY 22 Urban VA Calculator'!AF47</f>
        <v>VA Base Rate * 0.94</v>
      </c>
      <c r="AL53" s="485" t="str">
        <f>'FY 22 Urban VA Calculator'!AG47</f>
        <v>VA Base Rate * 0.92</v>
      </c>
      <c r="AM53" s="485" t="str">
        <f>'FY 22 Urban VA Calculator'!AH47</f>
        <v>VA Base Rate * 0.9</v>
      </c>
      <c r="AN53" s="485" t="str">
        <f>'FY 22 Urban VA Calculator'!AI47</f>
        <v>VA Base Rate * 0.88</v>
      </c>
      <c r="AO53" s="485" t="str">
        <f>'FY 22 Urban VA Calculator'!AJ47</f>
        <v>VA Base Rate * 0.86</v>
      </c>
      <c r="AP53" s="485" t="str">
        <f>'FY 22 Urban VA Calculator'!AK47</f>
        <v>VA Base Rate * 0.84</v>
      </c>
      <c r="AQ53" s="485" t="str">
        <f>'FY 22 Urban VA Calculator'!AL47</f>
        <v>VA Base Rate * 0.82</v>
      </c>
      <c r="AR53" s="485" t="str">
        <f>'FY 22 Urban VA Calculator'!AM47</f>
        <v>VA Base Rate * 0.8</v>
      </c>
      <c r="AS53" s="485" t="str">
        <f>'FY 22 Urban VA Calculator'!AN47</f>
        <v>VA Base Rate * 0.78</v>
      </c>
      <c r="AT53" s="486" t="str">
        <f>'FY 22 Urban VA Calculator'!AO47</f>
        <v>VA Base Rate * 0.76</v>
      </c>
      <c r="AU53" s="487" t="str">
        <f>'FY 22 Urban VA Calculator'!AP47</f>
        <v>VA Fee Schedule</v>
      </c>
    </row>
    <row r="54" spans="1:47" x14ac:dyDescent="0.25">
      <c r="A54" s="354" t="str">
        <f>'FY 22 Urban VA Calculator'!A48</f>
        <v>A</v>
      </c>
      <c r="B54" s="328" t="str">
        <f>'FY 22 Urban VA Calculator'!B48</f>
        <v>0-5</v>
      </c>
      <c r="C54" s="330">
        <f>'FY 22 Urban VA Calculator'!E48</f>
        <v>62.82</v>
      </c>
      <c r="D54" s="155">
        <f>'FY 22 Urban VA Calculator'!F48</f>
        <v>1.53</v>
      </c>
      <c r="E54" s="199">
        <f>'FY 22 Urban VA Calculator'!G48</f>
        <v>96.114599999999996</v>
      </c>
      <c r="F54" s="337">
        <f>'FY 22 Urban VA Calculator'!AR48</f>
        <v>67.6646784</v>
      </c>
      <c r="G54" s="337">
        <f>'FY 22 Urban VA Calculator'!AS48</f>
        <v>28.449921599999996</v>
      </c>
      <c r="H54" s="356">
        <f>'FY 22 Urban VA Calculator'!AT48</f>
        <v>96.114599999999996</v>
      </c>
      <c r="I54" s="360">
        <f>'FY 22 Urban VA Calculator'!AU48</f>
        <v>96.114599999999996</v>
      </c>
      <c r="J54" s="361">
        <f>'FY 22 Urban VA Calculator'!AV48</f>
        <v>96.114599999999996</v>
      </c>
      <c r="K54" s="361">
        <f>'FY 22 Urban VA Calculator'!AW48</f>
        <v>94.192307999999997</v>
      </c>
      <c r="L54" s="361">
        <f>'FY 22 Urban VA Calculator'!AX48</f>
        <v>92.270015999999998</v>
      </c>
      <c r="M54" s="361">
        <f>'FY 22 Urban VA Calculator'!AY48</f>
        <v>90.347723999999985</v>
      </c>
      <c r="N54" s="361">
        <f>'FY 22 Urban VA Calculator'!AZ48</f>
        <v>88.425432000000001</v>
      </c>
      <c r="O54" s="361">
        <f>'FY 22 Urban VA Calculator'!BA48</f>
        <v>86.503140000000002</v>
      </c>
      <c r="P54" s="361">
        <f>'FY 22 Urban VA Calculator'!BB48</f>
        <v>84.580848000000003</v>
      </c>
      <c r="Q54" s="361">
        <f>'FY 22 Urban VA Calculator'!BC48</f>
        <v>82.65855599999999</v>
      </c>
      <c r="R54" s="361">
        <f>'FY 22 Urban VA Calculator'!BD48</f>
        <v>80.736263999999991</v>
      </c>
      <c r="S54" s="361">
        <f>'FY 22 Urban VA Calculator'!BE48</f>
        <v>78.813971999999993</v>
      </c>
      <c r="T54" s="361">
        <f>'FY 22 Urban VA Calculator'!BF48</f>
        <v>76.891680000000008</v>
      </c>
      <c r="U54" s="361">
        <f>'FY 22 Urban VA Calculator'!BG48</f>
        <v>74.969387999999995</v>
      </c>
      <c r="V54" s="361">
        <f>'FY 22 Urban VA Calculator'!BH48</f>
        <v>73.047095999999996</v>
      </c>
      <c r="W54" s="54"/>
      <c r="X54" s="370" t="str">
        <f>'FY 22 Urban VA Calculator'!A48</f>
        <v>A</v>
      </c>
      <c r="Y54" s="386" t="str">
        <f>'FY 22 Urban VA Calculator'!B48</f>
        <v>0-5</v>
      </c>
      <c r="Z54" s="387">
        <f>'FY 22 Urban VA Calculator'!E48</f>
        <v>62.82</v>
      </c>
      <c r="AA54" s="388">
        <f>'FY 22 Urban VA Calculator'!F48</f>
        <v>1.53</v>
      </c>
      <c r="AB54" s="387">
        <f>'FY 22 Urban VA Calculator'!G48</f>
        <v>96.114599999999996</v>
      </c>
      <c r="AC54" s="387">
        <f>'FY 22 Urban VA Calculator'!H48</f>
        <v>57.668759999999992</v>
      </c>
      <c r="AD54" s="336">
        <f>'FY 22 Urban VA Calculator'!Y48</f>
        <v>40.59880703999999</v>
      </c>
      <c r="AE54" s="336">
        <f>'FY 22 Urban VA Calculator'!Z48</f>
        <v>17.069952960000002</v>
      </c>
      <c r="AF54" s="377">
        <f>'FY 22 Urban VA Calculator'!AA48</f>
        <v>57.668759999999992</v>
      </c>
      <c r="AG54" s="384">
        <f>'FY 22 Urban VA Calculator'!AB48</f>
        <v>57.668759999999992</v>
      </c>
      <c r="AH54" s="385">
        <f>'FY 22 Urban VA Calculator'!AC48</f>
        <v>57.668759999999992</v>
      </c>
      <c r="AI54" s="385">
        <f>'FY 22 Urban VA Calculator'!AD48</f>
        <v>56.515384799999993</v>
      </c>
      <c r="AJ54" s="385">
        <f>'FY 22 Urban VA Calculator'!AE48</f>
        <v>55.362009599999993</v>
      </c>
      <c r="AK54" s="385">
        <f>'FY 22 Urban VA Calculator'!AF48</f>
        <v>54.208634399999987</v>
      </c>
      <c r="AL54" s="385">
        <f>'FY 22 Urban VA Calculator'!AG48</f>
        <v>53.055259199999995</v>
      </c>
      <c r="AM54" s="385">
        <f>'FY 22 Urban VA Calculator'!AH48</f>
        <v>51.901883999999995</v>
      </c>
      <c r="AN54" s="385">
        <f>'FY 22 Urban VA Calculator'!AI48</f>
        <v>50.748508799999996</v>
      </c>
      <c r="AO54" s="385">
        <f>'FY 22 Urban VA Calculator'!AJ48</f>
        <v>49.59513359999999</v>
      </c>
      <c r="AP54" s="385">
        <f>'FY 22 Urban VA Calculator'!AK48</f>
        <v>48.441758399999991</v>
      </c>
      <c r="AQ54" s="385">
        <f>'FY 22 Urban VA Calculator'!AL48</f>
        <v>47.288383199999991</v>
      </c>
      <c r="AR54" s="385">
        <f>'FY 22 Urban VA Calculator'!AM48</f>
        <v>46.135007999999999</v>
      </c>
      <c r="AS54" s="385">
        <f>'FY 22 Urban VA Calculator'!AN48</f>
        <v>44.981632799999993</v>
      </c>
      <c r="AT54" s="397">
        <f>'FY 22 Urban VA Calculator'!AO48</f>
        <v>43.828257599999993</v>
      </c>
      <c r="AU54" s="400"/>
    </row>
    <row r="55" spans="1:47" x14ac:dyDescent="0.25">
      <c r="A55" s="354" t="str">
        <f>'FY 22 Urban VA Calculator'!A49</f>
        <v>B</v>
      </c>
      <c r="B55" s="328" t="str">
        <f>'FY 22 Urban VA Calculator'!B49</f>
        <v>6-9</v>
      </c>
      <c r="C55" s="330">
        <f>'FY 22 Urban VA Calculator'!E49</f>
        <v>62.82</v>
      </c>
      <c r="D55" s="155">
        <f>'FY 22 Urban VA Calculator'!F49</f>
        <v>1.7</v>
      </c>
      <c r="E55" s="199">
        <f>'FY 22 Urban VA Calculator'!G49</f>
        <v>106.794</v>
      </c>
      <c r="F55" s="337">
        <f>'FY 22 Urban VA Calculator'!AR49</f>
        <v>75.182975999999996</v>
      </c>
      <c r="G55" s="337">
        <f>'FY 22 Urban VA Calculator'!AS49</f>
        <v>31.611024</v>
      </c>
      <c r="H55" s="356">
        <f>'FY 22 Urban VA Calculator'!AT49</f>
        <v>106.794</v>
      </c>
      <c r="I55" s="360">
        <f>'FY 22 Urban VA Calculator'!AU49</f>
        <v>106.794</v>
      </c>
      <c r="J55" s="361">
        <f>'FY 22 Urban VA Calculator'!AV49</f>
        <v>106.794</v>
      </c>
      <c r="K55" s="361">
        <f>'FY 22 Urban VA Calculator'!AW49</f>
        <v>104.65812</v>
      </c>
      <c r="L55" s="361">
        <f>'FY 22 Urban VA Calculator'!AX49</f>
        <v>102.52224</v>
      </c>
      <c r="M55" s="361">
        <f>'FY 22 Urban VA Calculator'!AY49</f>
        <v>100.38636</v>
      </c>
      <c r="N55" s="361">
        <f>'FY 22 Urban VA Calculator'!AZ49</f>
        <v>98.250479999999996</v>
      </c>
      <c r="O55" s="361">
        <f>'FY 22 Urban VA Calculator'!BA49</f>
        <v>96.114599999999996</v>
      </c>
      <c r="P55" s="361">
        <f>'FY 22 Urban VA Calculator'!BB49</f>
        <v>93.978719999999996</v>
      </c>
      <c r="Q55" s="361">
        <f>'FY 22 Urban VA Calculator'!BC49</f>
        <v>91.842839999999995</v>
      </c>
      <c r="R55" s="361">
        <f>'FY 22 Urban VA Calculator'!BD49</f>
        <v>89.706959999999995</v>
      </c>
      <c r="S55" s="361">
        <f>'FY 22 Urban VA Calculator'!BE49</f>
        <v>87.571079999999995</v>
      </c>
      <c r="T55" s="361">
        <f>'FY 22 Urban VA Calculator'!BF49</f>
        <v>85.435200000000009</v>
      </c>
      <c r="U55" s="361">
        <f>'FY 22 Urban VA Calculator'!BG49</f>
        <v>83.299319999999994</v>
      </c>
      <c r="V55" s="361">
        <f>'FY 22 Urban VA Calculator'!BH49</f>
        <v>81.163439999999994</v>
      </c>
      <c r="W55" s="54"/>
      <c r="X55" s="370" t="str">
        <f>'FY 22 Urban VA Calculator'!A49</f>
        <v>B</v>
      </c>
      <c r="Y55" s="386" t="str">
        <f>'FY 22 Urban VA Calculator'!B49</f>
        <v>6-9</v>
      </c>
      <c r="Z55" s="387">
        <f>'FY 22 Urban VA Calculator'!E49</f>
        <v>62.82</v>
      </c>
      <c r="AA55" s="388">
        <f>'FY 22 Urban VA Calculator'!F49</f>
        <v>1.7</v>
      </c>
      <c r="AB55" s="387">
        <f>'FY 22 Urban VA Calculator'!G49</f>
        <v>106.794</v>
      </c>
      <c r="AC55" s="387">
        <f>'FY 22 Urban VA Calculator'!H49</f>
        <v>64.076399999999992</v>
      </c>
      <c r="AD55" s="336">
        <f>'FY 22 Urban VA Calculator'!Y49</f>
        <v>45.109785599999995</v>
      </c>
      <c r="AE55" s="336">
        <f>'FY 22 Urban VA Calculator'!Z49</f>
        <v>18.966614399999997</v>
      </c>
      <c r="AF55" s="377">
        <f>'FY 22 Urban VA Calculator'!AA49</f>
        <v>64.076399999999992</v>
      </c>
      <c r="AG55" s="378">
        <f>'FY 22 Urban VA Calculator'!AB49</f>
        <v>64.076399999999992</v>
      </c>
      <c r="AH55" s="379">
        <f>'FY 22 Urban VA Calculator'!AC49</f>
        <v>64.076399999999992</v>
      </c>
      <c r="AI55" s="379">
        <f>'FY 22 Urban VA Calculator'!AD49</f>
        <v>62.794871999999991</v>
      </c>
      <c r="AJ55" s="379">
        <f>'FY 22 Urban VA Calculator'!AE49</f>
        <v>61.513343999999989</v>
      </c>
      <c r="AK55" s="379">
        <f>'FY 22 Urban VA Calculator'!AF49</f>
        <v>60.231815999999988</v>
      </c>
      <c r="AL55" s="379">
        <f>'FY 22 Urban VA Calculator'!AG49</f>
        <v>58.950287999999993</v>
      </c>
      <c r="AM55" s="379">
        <f>'FY 22 Urban VA Calculator'!AH49</f>
        <v>57.668759999999992</v>
      </c>
      <c r="AN55" s="379">
        <f>'FY 22 Urban VA Calculator'!AI49</f>
        <v>56.38723199999999</v>
      </c>
      <c r="AO55" s="379">
        <f>'FY 22 Urban VA Calculator'!AJ49</f>
        <v>55.105703999999996</v>
      </c>
      <c r="AP55" s="379">
        <f>'FY 22 Urban VA Calculator'!AK49</f>
        <v>53.824175999999994</v>
      </c>
      <c r="AQ55" s="379">
        <f>'FY 22 Urban VA Calculator'!AL49</f>
        <v>52.542647999999993</v>
      </c>
      <c r="AR55" s="379">
        <f>'FY 22 Urban VA Calculator'!AM49</f>
        <v>51.261119999999998</v>
      </c>
      <c r="AS55" s="379">
        <f>'FY 22 Urban VA Calculator'!AN49</f>
        <v>49.979591999999997</v>
      </c>
      <c r="AT55" s="393">
        <f>'FY 22 Urban VA Calculator'!AO49</f>
        <v>48.698063999999995</v>
      </c>
      <c r="AU55" s="395"/>
    </row>
    <row r="56" spans="1:47" x14ac:dyDescent="0.25">
      <c r="A56" s="354" t="str">
        <f>'FY 22 Urban VA Calculator'!A50</f>
        <v>C</v>
      </c>
      <c r="B56" s="328" t="str">
        <f>'FY 22 Urban VA Calculator'!B50</f>
        <v>10-23</v>
      </c>
      <c r="C56" s="330">
        <f>'FY 22 Urban VA Calculator'!E50</f>
        <v>62.82</v>
      </c>
      <c r="D56" s="155">
        <f>'FY 22 Urban VA Calculator'!F50</f>
        <v>1.88</v>
      </c>
      <c r="E56" s="199">
        <f>'FY 22 Urban VA Calculator'!G50</f>
        <v>118.10159999999999</v>
      </c>
      <c r="F56" s="337">
        <f>'FY 22 Urban VA Calculator'!AR50</f>
        <v>83.143526399999985</v>
      </c>
      <c r="G56" s="337">
        <f>'FY 22 Urban VA Calculator'!AS50</f>
        <v>34.958073600000006</v>
      </c>
      <c r="H56" s="356">
        <f>'FY 22 Urban VA Calculator'!AT50</f>
        <v>118.10159999999999</v>
      </c>
      <c r="I56" s="360">
        <f>'FY 22 Urban VA Calculator'!AU50</f>
        <v>118.10159999999999</v>
      </c>
      <c r="J56" s="361">
        <f>'FY 22 Urban VA Calculator'!AV50</f>
        <v>118.10159999999999</v>
      </c>
      <c r="K56" s="361">
        <f>'FY 22 Urban VA Calculator'!AW50</f>
        <v>115.73956799999999</v>
      </c>
      <c r="L56" s="361">
        <f>'FY 22 Urban VA Calculator'!AX50</f>
        <v>113.37753599999999</v>
      </c>
      <c r="M56" s="361">
        <f>'FY 22 Urban VA Calculator'!AY50</f>
        <v>111.01550399999998</v>
      </c>
      <c r="N56" s="361">
        <f>'FY 22 Urban VA Calculator'!AZ50</f>
        <v>108.65347199999999</v>
      </c>
      <c r="O56" s="361">
        <f>'FY 22 Urban VA Calculator'!BA50</f>
        <v>106.29143999999999</v>
      </c>
      <c r="P56" s="361">
        <f>'FY 22 Urban VA Calculator'!BB50</f>
        <v>103.929408</v>
      </c>
      <c r="Q56" s="361">
        <f>'FY 22 Urban VA Calculator'!BC50</f>
        <v>101.567376</v>
      </c>
      <c r="R56" s="361">
        <f>'FY 22 Urban VA Calculator'!BD50</f>
        <v>99.205343999999982</v>
      </c>
      <c r="S56" s="361">
        <f>'FY 22 Urban VA Calculator'!BE50</f>
        <v>96.843311999999983</v>
      </c>
      <c r="T56" s="361">
        <f>'FY 22 Urban VA Calculator'!BF50</f>
        <v>94.481279999999998</v>
      </c>
      <c r="U56" s="361">
        <f>'FY 22 Urban VA Calculator'!BG50</f>
        <v>92.119247999999999</v>
      </c>
      <c r="V56" s="361">
        <f>'FY 22 Urban VA Calculator'!BH50</f>
        <v>89.757216</v>
      </c>
      <c r="W56" s="54"/>
      <c r="X56" s="370" t="str">
        <f>'FY 22 Urban VA Calculator'!A50</f>
        <v>C</v>
      </c>
      <c r="Y56" s="386" t="str">
        <f>'FY 22 Urban VA Calculator'!B50</f>
        <v>10-23</v>
      </c>
      <c r="Z56" s="387">
        <f>'FY 22 Urban VA Calculator'!E50</f>
        <v>62.82</v>
      </c>
      <c r="AA56" s="388">
        <f>'FY 22 Urban VA Calculator'!F50</f>
        <v>1.88</v>
      </c>
      <c r="AB56" s="387">
        <f>'FY 22 Urban VA Calculator'!G50</f>
        <v>118.10159999999999</v>
      </c>
      <c r="AC56" s="387">
        <f>'FY 22 Urban VA Calculator'!H50</f>
        <v>70.860959999999992</v>
      </c>
      <c r="AD56" s="336">
        <f>'FY 22 Urban VA Calculator'!Y50</f>
        <v>49.886115839999988</v>
      </c>
      <c r="AE56" s="336">
        <f>'FY 22 Urban VA Calculator'!Z50</f>
        <v>20.974844160000004</v>
      </c>
      <c r="AF56" s="377">
        <f>'FY 22 Urban VA Calculator'!AA50</f>
        <v>70.860959999999992</v>
      </c>
      <c r="AG56" s="378">
        <f>'FY 22 Urban VA Calculator'!AB50</f>
        <v>70.860959999999992</v>
      </c>
      <c r="AH56" s="379">
        <f>'FY 22 Urban VA Calculator'!AC50</f>
        <v>70.860959999999992</v>
      </c>
      <c r="AI56" s="379">
        <f>'FY 22 Urban VA Calculator'!AD50</f>
        <v>69.443740799999986</v>
      </c>
      <c r="AJ56" s="379">
        <f>'FY 22 Urban VA Calculator'!AE50</f>
        <v>68.026521599999995</v>
      </c>
      <c r="AK56" s="379">
        <f>'FY 22 Urban VA Calculator'!AF50</f>
        <v>66.60930239999999</v>
      </c>
      <c r="AL56" s="379">
        <f>'FY 22 Urban VA Calculator'!AG50</f>
        <v>65.192083199999999</v>
      </c>
      <c r="AM56" s="379">
        <f>'FY 22 Urban VA Calculator'!AH50</f>
        <v>63.774863999999994</v>
      </c>
      <c r="AN56" s="379">
        <f>'FY 22 Urban VA Calculator'!AI50</f>
        <v>62.357644799999996</v>
      </c>
      <c r="AO56" s="379">
        <f>'FY 22 Urban VA Calculator'!AJ50</f>
        <v>60.94042559999999</v>
      </c>
      <c r="AP56" s="379">
        <f>'FY 22 Urban VA Calculator'!AK50</f>
        <v>59.523206399999992</v>
      </c>
      <c r="AQ56" s="379">
        <f>'FY 22 Urban VA Calculator'!AL50</f>
        <v>58.105987199999987</v>
      </c>
      <c r="AR56" s="379">
        <f>'FY 22 Urban VA Calculator'!AM50</f>
        <v>56.688767999999996</v>
      </c>
      <c r="AS56" s="379">
        <f>'FY 22 Urban VA Calculator'!AN50</f>
        <v>55.271548799999998</v>
      </c>
      <c r="AT56" s="393">
        <f>'FY 22 Urban VA Calculator'!AO50</f>
        <v>53.854329599999993</v>
      </c>
      <c r="AU56" s="395"/>
    </row>
    <row r="57" spans="1:47" x14ac:dyDescent="0.25">
      <c r="A57" s="354" t="str">
        <f>'FY 22 Urban VA Calculator'!A51</f>
        <v>D</v>
      </c>
      <c r="B57" s="328" t="str">
        <f>'FY 22 Urban VA Calculator'!B51</f>
        <v>24</v>
      </c>
      <c r="C57" s="330">
        <f>'FY 22 Urban VA Calculator'!E51</f>
        <v>62.82</v>
      </c>
      <c r="D57" s="155">
        <f>'FY 22 Urban VA Calculator'!F51</f>
        <v>1.92</v>
      </c>
      <c r="E57" s="199">
        <f>'FY 22 Urban VA Calculator'!G51</f>
        <v>120.61439999999999</v>
      </c>
      <c r="F57" s="337">
        <f>'FY 22 Urban VA Calculator'!AR51</f>
        <v>84.912537599999993</v>
      </c>
      <c r="G57" s="337">
        <f>'FY 22 Urban VA Calculator'!AS51</f>
        <v>35.701862399999996</v>
      </c>
      <c r="H57" s="356">
        <f>'FY 22 Urban VA Calculator'!AT51</f>
        <v>120.61439999999999</v>
      </c>
      <c r="I57" s="360">
        <f>'FY 22 Urban VA Calculator'!AU51</f>
        <v>120.61439999999999</v>
      </c>
      <c r="J57" s="361">
        <f>'FY 22 Urban VA Calculator'!AV51</f>
        <v>120.61439999999999</v>
      </c>
      <c r="K57" s="361">
        <f>'FY 22 Urban VA Calculator'!AW51</f>
        <v>118.20211199999999</v>
      </c>
      <c r="L57" s="361">
        <f>'FY 22 Urban VA Calculator'!AX51</f>
        <v>115.78982399999998</v>
      </c>
      <c r="M57" s="361">
        <f>'FY 22 Urban VA Calculator'!AY51</f>
        <v>113.37753599999998</v>
      </c>
      <c r="N57" s="361">
        <f>'FY 22 Urban VA Calculator'!AZ51</f>
        <v>110.96524799999999</v>
      </c>
      <c r="O57" s="361">
        <f>'FY 22 Urban VA Calculator'!BA51</f>
        <v>108.55296</v>
      </c>
      <c r="P57" s="361">
        <f>'FY 22 Urban VA Calculator'!BB51</f>
        <v>106.140672</v>
      </c>
      <c r="Q57" s="361">
        <f>'FY 22 Urban VA Calculator'!BC51</f>
        <v>103.72838399999999</v>
      </c>
      <c r="R57" s="361">
        <f>'FY 22 Urban VA Calculator'!BD51</f>
        <v>101.31609599999999</v>
      </c>
      <c r="S57" s="361">
        <f>'FY 22 Urban VA Calculator'!BE51</f>
        <v>98.903807999999984</v>
      </c>
      <c r="T57" s="361">
        <f>'FY 22 Urban VA Calculator'!BF51</f>
        <v>96.491519999999994</v>
      </c>
      <c r="U57" s="361">
        <f>'FY 22 Urban VA Calculator'!BG51</f>
        <v>94.07923199999999</v>
      </c>
      <c r="V57" s="361">
        <f>'FY 22 Urban VA Calculator'!BH51</f>
        <v>91.666943999999987</v>
      </c>
      <c r="W57" s="54"/>
      <c r="X57" s="370" t="str">
        <f>'FY 22 Urban VA Calculator'!A51</f>
        <v>D</v>
      </c>
      <c r="Y57" s="386" t="str">
        <f>'FY 22 Urban VA Calculator'!B51</f>
        <v>24</v>
      </c>
      <c r="Z57" s="387">
        <f>'FY 22 Urban VA Calculator'!E51</f>
        <v>62.82</v>
      </c>
      <c r="AA57" s="388">
        <f>'FY 22 Urban VA Calculator'!F51</f>
        <v>1.92</v>
      </c>
      <c r="AB57" s="387">
        <f>'FY 22 Urban VA Calculator'!G51</f>
        <v>120.61439999999999</v>
      </c>
      <c r="AC57" s="387">
        <f>'FY 22 Urban VA Calculator'!H51</f>
        <v>72.368639999999985</v>
      </c>
      <c r="AD57" s="336">
        <f>'FY 22 Urban VA Calculator'!Y51</f>
        <v>50.947522559999989</v>
      </c>
      <c r="AE57" s="336">
        <f>'FY 22 Urban VA Calculator'!Z51</f>
        <v>21.421117439999996</v>
      </c>
      <c r="AF57" s="377">
        <f>'FY 22 Urban VA Calculator'!AA51</f>
        <v>72.368639999999985</v>
      </c>
      <c r="AG57" s="378">
        <f>'FY 22 Urban VA Calculator'!AB51</f>
        <v>72.368639999999985</v>
      </c>
      <c r="AH57" s="379">
        <f>'FY 22 Urban VA Calculator'!AC51</f>
        <v>72.368639999999985</v>
      </c>
      <c r="AI57" s="379">
        <f>'FY 22 Urban VA Calculator'!AD51</f>
        <v>70.921267199999988</v>
      </c>
      <c r="AJ57" s="379">
        <f>'FY 22 Urban VA Calculator'!AE51</f>
        <v>69.473894399999978</v>
      </c>
      <c r="AK57" s="379">
        <f>'FY 22 Urban VA Calculator'!AF51</f>
        <v>68.026521599999981</v>
      </c>
      <c r="AL57" s="379">
        <f>'FY 22 Urban VA Calculator'!AG51</f>
        <v>66.579148799999984</v>
      </c>
      <c r="AM57" s="379">
        <f>'FY 22 Urban VA Calculator'!AH51</f>
        <v>65.131775999999988</v>
      </c>
      <c r="AN57" s="379">
        <f>'FY 22 Urban VA Calculator'!AI51</f>
        <v>63.684403199999984</v>
      </c>
      <c r="AO57" s="379">
        <f>'FY 22 Urban VA Calculator'!AJ51</f>
        <v>62.237030399999988</v>
      </c>
      <c r="AP57" s="379">
        <f>'FY 22 Urban VA Calculator'!AK51</f>
        <v>60.789657599999984</v>
      </c>
      <c r="AQ57" s="379">
        <f>'FY 22 Urban VA Calculator'!AL51</f>
        <v>59.342284799999987</v>
      </c>
      <c r="AR57" s="379">
        <f>'FY 22 Urban VA Calculator'!AM51</f>
        <v>57.894911999999991</v>
      </c>
      <c r="AS57" s="379">
        <f>'FY 22 Urban VA Calculator'!AN51</f>
        <v>56.447539199999987</v>
      </c>
      <c r="AT57" s="393">
        <f>'FY 22 Urban VA Calculator'!AO51</f>
        <v>55.000166399999991</v>
      </c>
      <c r="AU57" s="395"/>
    </row>
    <row r="58" spans="1:47" x14ac:dyDescent="0.25">
      <c r="A58" s="354" t="str">
        <f>'FY 22 Urban VA Calculator'!A52</f>
        <v>E</v>
      </c>
      <c r="B58" s="328" t="str">
        <f>'FY 22 Urban VA Calculator'!B52</f>
        <v>0-5</v>
      </c>
      <c r="C58" s="330">
        <f>'FY 22 Urban VA Calculator'!E52</f>
        <v>62.82</v>
      </c>
      <c r="D58" s="155">
        <f>'FY 22 Urban VA Calculator'!F52</f>
        <v>1.42</v>
      </c>
      <c r="E58" s="199">
        <f>'FY 22 Urban VA Calculator'!G52</f>
        <v>89.204399999999993</v>
      </c>
      <c r="F58" s="337">
        <f>'FY 22 Urban VA Calculator'!AR52</f>
        <v>62.799897599999994</v>
      </c>
      <c r="G58" s="337">
        <f>'FY 22 Urban VA Calculator'!AS52</f>
        <v>26.404502399999998</v>
      </c>
      <c r="H58" s="356">
        <f>'FY 22 Urban VA Calculator'!AT52</f>
        <v>89.204399999999993</v>
      </c>
      <c r="I58" s="360">
        <f>'FY 22 Urban VA Calculator'!AU52</f>
        <v>89.204399999999993</v>
      </c>
      <c r="J58" s="361">
        <f>'FY 22 Urban VA Calculator'!AV52</f>
        <v>89.204399999999993</v>
      </c>
      <c r="K58" s="361">
        <f>'FY 22 Urban VA Calculator'!AW52</f>
        <v>87.420311999999996</v>
      </c>
      <c r="L58" s="361">
        <f>'FY 22 Urban VA Calculator'!AX52</f>
        <v>85.636223999999984</v>
      </c>
      <c r="M58" s="361">
        <f>'FY 22 Urban VA Calculator'!AY52</f>
        <v>83.852135999999987</v>
      </c>
      <c r="N58" s="361">
        <f>'FY 22 Urban VA Calculator'!AZ52</f>
        <v>82.06804799999999</v>
      </c>
      <c r="O58" s="361">
        <f>'FY 22 Urban VA Calculator'!BA52</f>
        <v>80.283959999999993</v>
      </c>
      <c r="P58" s="361">
        <f>'FY 22 Urban VA Calculator'!BB52</f>
        <v>78.499871999999996</v>
      </c>
      <c r="Q58" s="361">
        <f>'FY 22 Urban VA Calculator'!BC52</f>
        <v>76.715783999999999</v>
      </c>
      <c r="R58" s="361">
        <f>'FY 22 Urban VA Calculator'!BD52</f>
        <v>74.931695999999988</v>
      </c>
      <c r="S58" s="361">
        <f>'FY 22 Urban VA Calculator'!BE52</f>
        <v>73.147607999999991</v>
      </c>
      <c r="T58" s="361">
        <f>'FY 22 Urban VA Calculator'!BF52</f>
        <v>71.363519999999994</v>
      </c>
      <c r="U58" s="361">
        <f>'FY 22 Urban VA Calculator'!BG52</f>
        <v>69.579431999999997</v>
      </c>
      <c r="V58" s="361">
        <f>'FY 22 Urban VA Calculator'!BH52</f>
        <v>67.795344</v>
      </c>
      <c r="W58" s="54"/>
      <c r="X58" s="370" t="str">
        <f>'FY 22 Urban VA Calculator'!A52</f>
        <v>E</v>
      </c>
      <c r="Y58" s="386" t="str">
        <f>'FY 22 Urban VA Calculator'!B52</f>
        <v>0-5</v>
      </c>
      <c r="Z58" s="387">
        <f>'FY 22 Urban VA Calculator'!E52</f>
        <v>62.82</v>
      </c>
      <c r="AA58" s="388">
        <f>'FY 22 Urban VA Calculator'!F52</f>
        <v>1.42</v>
      </c>
      <c r="AB58" s="387">
        <f>'FY 22 Urban VA Calculator'!G52</f>
        <v>89.204399999999993</v>
      </c>
      <c r="AC58" s="387">
        <f>'FY 22 Urban VA Calculator'!H52</f>
        <v>53.522639999999996</v>
      </c>
      <c r="AD58" s="336">
        <f>'FY 22 Urban VA Calculator'!Y52</f>
        <v>37.679938559999997</v>
      </c>
      <c r="AE58" s="336">
        <f>'FY 22 Urban VA Calculator'!Z52</f>
        <v>15.842701439999999</v>
      </c>
      <c r="AF58" s="377">
        <f>'FY 22 Urban VA Calculator'!AA52</f>
        <v>53.522639999999996</v>
      </c>
      <c r="AG58" s="378">
        <f>'FY 22 Urban VA Calculator'!AB52</f>
        <v>53.522639999999996</v>
      </c>
      <c r="AH58" s="379">
        <f>'FY 22 Urban VA Calculator'!AC52</f>
        <v>53.522639999999996</v>
      </c>
      <c r="AI58" s="379">
        <f>'FY 22 Urban VA Calculator'!AD52</f>
        <v>52.452187199999997</v>
      </c>
      <c r="AJ58" s="379">
        <f>'FY 22 Urban VA Calculator'!AE52</f>
        <v>51.381734399999992</v>
      </c>
      <c r="AK58" s="379">
        <f>'FY 22 Urban VA Calculator'!AF52</f>
        <v>50.311281599999994</v>
      </c>
      <c r="AL58" s="379">
        <f>'FY 22 Urban VA Calculator'!AG52</f>
        <v>49.240828799999996</v>
      </c>
      <c r="AM58" s="379">
        <f>'FY 22 Urban VA Calculator'!AH52</f>
        <v>48.170375999999997</v>
      </c>
      <c r="AN58" s="379">
        <f>'FY 22 Urban VA Calculator'!AI52</f>
        <v>47.099923199999999</v>
      </c>
      <c r="AO58" s="379">
        <f>'FY 22 Urban VA Calculator'!AJ52</f>
        <v>46.029470399999994</v>
      </c>
      <c r="AP58" s="379">
        <f>'FY 22 Urban VA Calculator'!AK52</f>
        <v>44.959017599999996</v>
      </c>
      <c r="AQ58" s="379">
        <f>'FY 22 Urban VA Calculator'!AL52</f>
        <v>43.88856479999999</v>
      </c>
      <c r="AR58" s="379">
        <f>'FY 22 Urban VA Calculator'!AM52</f>
        <v>42.818111999999999</v>
      </c>
      <c r="AS58" s="379">
        <f>'FY 22 Urban VA Calculator'!AN52</f>
        <v>41.747659200000001</v>
      </c>
      <c r="AT58" s="393">
        <f>'FY 22 Urban VA Calculator'!AO52</f>
        <v>40.677206399999996</v>
      </c>
      <c r="AU58" s="395"/>
    </row>
    <row r="59" spans="1:47" x14ac:dyDescent="0.25">
      <c r="A59" s="354" t="str">
        <f>'FY 22 Urban VA Calculator'!A53</f>
        <v>F</v>
      </c>
      <c r="B59" s="328" t="str">
        <f>'FY 22 Urban VA Calculator'!B53</f>
        <v>6-9</v>
      </c>
      <c r="C59" s="330">
        <f>'FY 22 Urban VA Calculator'!E53</f>
        <v>62.82</v>
      </c>
      <c r="D59" s="155">
        <f>'FY 22 Urban VA Calculator'!F53</f>
        <v>1.61</v>
      </c>
      <c r="E59" s="199">
        <f>'FY 22 Urban VA Calculator'!G53</f>
        <v>101.14020000000001</v>
      </c>
      <c r="F59" s="337">
        <f>'FY 22 Urban VA Calculator'!AR53</f>
        <v>71.202700800000002</v>
      </c>
      <c r="G59" s="337">
        <f>'FY 22 Urban VA Calculator'!AS53</f>
        <v>29.937499200000005</v>
      </c>
      <c r="H59" s="356">
        <f>'FY 22 Urban VA Calculator'!AT53</f>
        <v>101.14020000000001</v>
      </c>
      <c r="I59" s="360">
        <f>'FY 22 Urban VA Calculator'!AU53</f>
        <v>101.14020000000001</v>
      </c>
      <c r="J59" s="361">
        <f>'FY 22 Urban VA Calculator'!AV53</f>
        <v>101.14020000000001</v>
      </c>
      <c r="K59" s="361">
        <f>'FY 22 Urban VA Calculator'!AW53</f>
        <v>99.117395999999999</v>
      </c>
      <c r="L59" s="361">
        <f>'FY 22 Urban VA Calculator'!AX53</f>
        <v>97.094592000000006</v>
      </c>
      <c r="M59" s="361">
        <f>'FY 22 Urban VA Calculator'!AY53</f>
        <v>95.071787999999998</v>
      </c>
      <c r="N59" s="361">
        <f>'FY 22 Urban VA Calculator'!AZ53</f>
        <v>93.048984000000004</v>
      </c>
      <c r="O59" s="361">
        <f>'FY 22 Urban VA Calculator'!BA53</f>
        <v>91.026180000000011</v>
      </c>
      <c r="P59" s="361">
        <f>'FY 22 Urban VA Calculator'!BB53</f>
        <v>89.003376000000003</v>
      </c>
      <c r="Q59" s="361">
        <f>'FY 22 Urban VA Calculator'!BC53</f>
        <v>86.980572000000009</v>
      </c>
      <c r="R59" s="361">
        <f>'FY 22 Urban VA Calculator'!BD53</f>
        <v>84.957768000000002</v>
      </c>
      <c r="S59" s="361">
        <f>'FY 22 Urban VA Calculator'!BE53</f>
        <v>82.934964000000008</v>
      </c>
      <c r="T59" s="361">
        <f>'FY 22 Urban VA Calculator'!BF53</f>
        <v>80.912160000000014</v>
      </c>
      <c r="U59" s="361">
        <f>'FY 22 Urban VA Calculator'!BG53</f>
        <v>78.889356000000006</v>
      </c>
      <c r="V59" s="361">
        <f>'FY 22 Urban VA Calculator'!BH53</f>
        <v>76.866552000000013</v>
      </c>
      <c r="W59" s="54"/>
      <c r="X59" s="370" t="str">
        <f>'FY 22 Urban VA Calculator'!A53</f>
        <v>F</v>
      </c>
      <c r="Y59" s="386" t="str">
        <f>'FY 22 Urban VA Calculator'!B53</f>
        <v>6-9</v>
      </c>
      <c r="Z59" s="387">
        <f>'FY 22 Urban VA Calculator'!E53</f>
        <v>62.82</v>
      </c>
      <c r="AA59" s="388">
        <f>'FY 22 Urban VA Calculator'!F53</f>
        <v>1.61</v>
      </c>
      <c r="AB59" s="387">
        <f>'FY 22 Urban VA Calculator'!G53</f>
        <v>101.14020000000001</v>
      </c>
      <c r="AC59" s="387">
        <f>'FY 22 Urban VA Calculator'!H53</f>
        <v>60.68412</v>
      </c>
      <c r="AD59" s="336">
        <f>'FY 22 Urban VA Calculator'!Y53</f>
        <v>42.721620479999999</v>
      </c>
      <c r="AE59" s="336">
        <f>'FY 22 Urban VA Calculator'!Z53</f>
        <v>17.962499520000001</v>
      </c>
      <c r="AF59" s="377">
        <f>'FY 22 Urban VA Calculator'!AA53</f>
        <v>60.68412</v>
      </c>
      <c r="AG59" s="378">
        <f>'FY 22 Urban VA Calculator'!AB53</f>
        <v>60.68412</v>
      </c>
      <c r="AH59" s="379">
        <f>'FY 22 Urban VA Calculator'!AC53</f>
        <v>60.68412</v>
      </c>
      <c r="AI59" s="379">
        <f>'FY 22 Urban VA Calculator'!AD53</f>
        <v>59.470437599999997</v>
      </c>
      <c r="AJ59" s="379">
        <f>'FY 22 Urban VA Calculator'!AE53</f>
        <v>58.256755200000001</v>
      </c>
      <c r="AK59" s="379">
        <f>'FY 22 Urban VA Calculator'!AF53</f>
        <v>57.043072799999997</v>
      </c>
      <c r="AL59" s="379">
        <f>'FY 22 Urban VA Calculator'!AG53</f>
        <v>55.829390400000001</v>
      </c>
      <c r="AM59" s="379">
        <f>'FY 22 Urban VA Calculator'!AH53</f>
        <v>54.615707999999998</v>
      </c>
      <c r="AN59" s="379">
        <f>'FY 22 Urban VA Calculator'!AI53</f>
        <v>53.402025600000002</v>
      </c>
      <c r="AO59" s="379">
        <f>'FY 22 Urban VA Calculator'!AJ53</f>
        <v>52.188343199999998</v>
      </c>
      <c r="AP59" s="379">
        <f>'FY 22 Urban VA Calculator'!AK53</f>
        <v>50.974660799999995</v>
      </c>
      <c r="AQ59" s="379">
        <f>'FY 22 Urban VA Calculator'!AL53</f>
        <v>49.760978399999999</v>
      </c>
      <c r="AR59" s="379">
        <f>'FY 22 Urban VA Calculator'!AM53</f>
        <v>48.547296000000003</v>
      </c>
      <c r="AS59" s="379">
        <f>'FY 22 Urban VA Calculator'!AN53</f>
        <v>47.3336136</v>
      </c>
      <c r="AT59" s="393">
        <f>'FY 22 Urban VA Calculator'!AO53</f>
        <v>46.119931200000003</v>
      </c>
      <c r="AU59" s="395"/>
    </row>
    <row r="60" spans="1:47" x14ac:dyDescent="0.25">
      <c r="A60" s="354" t="str">
        <f>'FY 22 Urban VA Calculator'!A54</f>
        <v>G</v>
      </c>
      <c r="B60" s="328" t="str">
        <f>'FY 22 Urban VA Calculator'!B54</f>
        <v>10-23</v>
      </c>
      <c r="C60" s="330">
        <f>'FY 22 Urban VA Calculator'!E54</f>
        <v>62.82</v>
      </c>
      <c r="D60" s="155">
        <f>'FY 22 Urban VA Calculator'!F54</f>
        <v>1.67</v>
      </c>
      <c r="E60" s="199">
        <f>'FY 22 Urban VA Calculator'!G54</f>
        <v>104.90939999999999</v>
      </c>
      <c r="F60" s="337">
        <f>'FY 22 Urban VA Calculator'!AR54</f>
        <v>73.856217599999994</v>
      </c>
      <c r="G60" s="337">
        <f>'FY 22 Urban VA Calculator'!AS54</f>
        <v>31.053182399999997</v>
      </c>
      <c r="H60" s="356">
        <f>'FY 22 Urban VA Calculator'!AT54</f>
        <v>104.90939999999999</v>
      </c>
      <c r="I60" s="360">
        <f>'FY 22 Urban VA Calculator'!AU54</f>
        <v>104.90939999999999</v>
      </c>
      <c r="J60" s="361">
        <f>'FY 22 Urban VA Calculator'!AV54</f>
        <v>104.90939999999999</v>
      </c>
      <c r="K60" s="361">
        <f>'FY 22 Urban VA Calculator'!AW54</f>
        <v>102.81121199999998</v>
      </c>
      <c r="L60" s="361">
        <f>'FY 22 Urban VA Calculator'!AX54</f>
        <v>100.71302399999999</v>
      </c>
      <c r="M60" s="361">
        <f>'FY 22 Urban VA Calculator'!AY54</f>
        <v>98.614835999999983</v>
      </c>
      <c r="N60" s="361">
        <f>'FY 22 Urban VA Calculator'!AZ54</f>
        <v>96.516647999999989</v>
      </c>
      <c r="O60" s="361">
        <f>'FY 22 Urban VA Calculator'!BA54</f>
        <v>94.418459999999996</v>
      </c>
      <c r="P60" s="361">
        <f>'FY 22 Urban VA Calculator'!BB54</f>
        <v>92.320271999999989</v>
      </c>
      <c r="Q60" s="361">
        <f>'FY 22 Urban VA Calculator'!BC54</f>
        <v>90.222083999999995</v>
      </c>
      <c r="R60" s="361">
        <f>'FY 22 Urban VA Calculator'!BD54</f>
        <v>88.123895999999988</v>
      </c>
      <c r="S60" s="361">
        <f>'FY 22 Urban VA Calculator'!BE54</f>
        <v>86.02570799999998</v>
      </c>
      <c r="T60" s="361">
        <f>'FY 22 Urban VA Calculator'!BF54</f>
        <v>83.927520000000001</v>
      </c>
      <c r="U60" s="361">
        <f>'FY 22 Urban VA Calculator'!BG54</f>
        <v>81.829331999999994</v>
      </c>
      <c r="V60" s="361">
        <f>'FY 22 Urban VA Calculator'!BH54</f>
        <v>79.731144</v>
      </c>
      <c r="W60" s="54"/>
      <c r="X60" s="370" t="str">
        <f>'FY 22 Urban VA Calculator'!A54</f>
        <v>G</v>
      </c>
      <c r="Y60" s="386" t="str">
        <f>'FY 22 Urban VA Calculator'!B54</f>
        <v>10-23</v>
      </c>
      <c r="Z60" s="387">
        <f>'FY 22 Urban VA Calculator'!E54</f>
        <v>62.82</v>
      </c>
      <c r="AA60" s="388">
        <f>'FY 22 Urban VA Calculator'!F54</f>
        <v>1.67</v>
      </c>
      <c r="AB60" s="387">
        <f>'FY 22 Urban VA Calculator'!G54</f>
        <v>104.90939999999999</v>
      </c>
      <c r="AC60" s="387">
        <f>'FY 22 Urban VA Calculator'!H54</f>
        <v>62.94563999999999</v>
      </c>
      <c r="AD60" s="336">
        <f>'FY 22 Urban VA Calculator'!Y54</f>
        <v>44.313730559999989</v>
      </c>
      <c r="AE60" s="336">
        <f>'FY 22 Urban VA Calculator'!Z54</f>
        <v>18.631909440000001</v>
      </c>
      <c r="AF60" s="377">
        <f>'FY 22 Urban VA Calculator'!AA54</f>
        <v>62.94563999999999</v>
      </c>
      <c r="AG60" s="378">
        <f>'FY 22 Urban VA Calculator'!AB54</f>
        <v>62.94563999999999</v>
      </c>
      <c r="AH60" s="379">
        <f>'FY 22 Urban VA Calculator'!AC54</f>
        <v>62.94563999999999</v>
      </c>
      <c r="AI60" s="379">
        <f>'FY 22 Urban VA Calculator'!AD54</f>
        <v>61.686727199999993</v>
      </c>
      <c r="AJ60" s="379">
        <f>'FY 22 Urban VA Calculator'!AE54</f>
        <v>60.427814399999988</v>
      </c>
      <c r="AK60" s="379">
        <f>'FY 22 Urban VA Calculator'!AF54</f>
        <v>59.168901599999991</v>
      </c>
      <c r="AL60" s="379">
        <f>'FY 22 Urban VA Calculator'!AG54</f>
        <v>57.909988799999994</v>
      </c>
      <c r="AM60" s="379">
        <f>'FY 22 Urban VA Calculator'!AH54</f>
        <v>56.651075999999989</v>
      </c>
      <c r="AN60" s="379">
        <f>'FY 22 Urban VA Calculator'!AI54</f>
        <v>55.392163199999992</v>
      </c>
      <c r="AO60" s="379">
        <f>'FY 22 Urban VA Calculator'!AJ54</f>
        <v>54.133250399999994</v>
      </c>
      <c r="AP60" s="379">
        <f>'FY 22 Urban VA Calculator'!AK54</f>
        <v>52.87433759999999</v>
      </c>
      <c r="AQ60" s="379">
        <f>'FY 22 Urban VA Calculator'!AL54</f>
        <v>51.615424799999992</v>
      </c>
      <c r="AR60" s="379">
        <f>'FY 22 Urban VA Calculator'!AM54</f>
        <v>50.356511999999995</v>
      </c>
      <c r="AS60" s="379">
        <f>'FY 22 Urban VA Calculator'!AN54</f>
        <v>49.097599199999991</v>
      </c>
      <c r="AT60" s="393">
        <f>'FY 22 Urban VA Calculator'!AO54</f>
        <v>47.838686399999993</v>
      </c>
      <c r="AU60" s="395"/>
    </row>
    <row r="61" spans="1:47" x14ac:dyDescent="0.25">
      <c r="A61" s="354" t="str">
        <f>'FY 22 Urban VA Calculator'!A55</f>
        <v>H</v>
      </c>
      <c r="B61" s="328" t="str">
        <f>'FY 22 Urban VA Calculator'!B55</f>
        <v>24</v>
      </c>
      <c r="C61" s="330">
        <f>'FY 22 Urban VA Calculator'!E55</f>
        <v>62.82</v>
      </c>
      <c r="D61" s="155">
        <f>'FY 22 Urban VA Calculator'!F55</f>
        <v>1.1599999999999999</v>
      </c>
      <c r="E61" s="199">
        <f>'FY 22 Urban VA Calculator'!G55</f>
        <v>72.871200000000002</v>
      </c>
      <c r="F61" s="337">
        <f>'FY 22 Urban VA Calculator'!AR55</f>
        <v>51.301324799999996</v>
      </c>
      <c r="G61" s="337">
        <f>'FY 22 Urban VA Calculator'!AS55</f>
        <v>21.569875200000006</v>
      </c>
      <c r="H61" s="356">
        <f>'FY 22 Urban VA Calculator'!AT55</f>
        <v>72.871200000000002</v>
      </c>
      <c r="I61" s="360">
        <f>'FY 22 Urban VA Calculator'!AU55</f>
        <v>72.871200000000002</v>
      </c>
      <c r="J61" s="361">
        <f>'FY 22 Urban VA Calculator'!AV55</f>
        <v>72.871200000000002</v>
      </c>
      <c r="K61" s="361">
        <f>'FY 22 Urban VA Calculator'!AW55</f>
        <v>71.413775999999999</v>
      </c>
      <c r="L61" s="361">
        <f>'FY 22 Urban VA Calculator'!AX55</f>
        <v>69.956351999999995</v>
      </c>
      <c r="M61" s="361">
        <f>'FY 22 Urban VA Calculator'!AY55</f>
        <v>68.498927999999992</v>
      </c>
      <c r="N61" s="361">
        <f>'FY 22 Urban VA Calculator'!AZ55</f>
        <v>67.041504000000003</v>
      </c>
      <c r="O61" s="361">
        <f>'FY 22 Urban VA Calculator'!BA55</f>
        <v>65.58408</v>
      </c>
      <c r="P61" s="361">
        <f>'FY 22 Urban VA Calculator'!BB55</f>
        <v>64.126655999999997</v>
      </c>
      <c r="Q61" s="361">
        <f>'FY 22 Urban VA Calculator'!BC55</f>
        <v>62.669232000000001</v>
      </c>
      <c r="R61" s="361">
        <f>'FY 22 Urban VA Calculator'!BD55</f>
        <v>61.211807999999998</v>
      </c>
      <c r="S61" s="361">
        <f>'FY 22 Urban VA Calculator'!BE55</f>
        <v>59.754383999999995</v>
      </c>
      <c r="T61" s="361">
        <f>'FY 22 Urban VA Calculator'!BF55</f>
        <v>58.296960000000006</v>
      </c>
      <c r="U61" s="361">
        <f>'FY 22 Urban VA Calculator'!BG55</f>
        <v>56.839536000000003</v>
      </c>
      <c r="V61" s="361">
        <f>'FY 22 Urban VA Calculator'!BH55</f>
        <v>55.382111999999999</v>
      </c>
      <c r="W61" s="54"/>
      <c r="X61" s="370" t="str">
        <f>'FY 22 Urban VA Calculator'!A55</f>
        <v>H</v>
      </c>
      <c r="Y61" s="386" t="str">
        <f>'FY 22 Urban VA Calculator'!B55</f>
        <v>24</v>
      </c>
      <c r="Z61" s="387">
        <f>'FY 22 Urban VA Calculator'!E55</f>
        <v>62.82</v>
      </c>
      <c r="AA61" s="388">
        <f>'FY 22 Urban VA Calculator'!F55</f>
        <v>1.1599999999999999</v>
      </c>
      <c r="AB61" s="387">
        <f>'FY 22 Urban VA Calculator'!G55</f>
        <v>72.871200000000002</v>
      </c>
      <c r="AC61" s="387">
        <f>'FY 22 Urban VA Calculator'!H55</f>
        <v>43.722720000000002</v>
      </c>
      <c r="AD61" s="336">
        <f>'FY 22 Urban VA Calculator'!Y55</f>
        <v>30.780794879999998</v>
      </c>
      <c r="AE61" s="336">
        <f>'FY 22 Urban VA Calculator'!Z55</f>
        <v>12.941925120000004</v>
      </c>
      <c r="AF61" s="377">
        <f>'FY 22 Urban VA Calculator'!AA55</f>
        <v>43.722720000000002</v>
      </c>
      <c r="AG61" s="378">
        <f>'FY 22 Urban VA Calculator'!AB55</f>
        <v>43.722720000000002</v>
      </c>
      <c r="AH61" s="379">
        <f>'FY 22 Urban VA Calculator'!AC55</f>
        <v>43.722720000000002</v>
      </c>
      <c r="AI61" s="379">
        <f>'FY 22 Urban VA Calculator'!AD55</f>
        <v>42.848265600000005</v>
      </c>
      <c r="AJ61" s="379">
        <f>'FY 22 Urban VA Calculator'!AE55</f>
        <v>41.9738112</v>
      </c>
      <c r="AK61" s="379">
        <f>'FY 22 Urban VA Calculator'!AF55</f>
        <v>41.099356800000002</v>
      </c>
      <c r="AL61" s="379">
        <f>'FY 22 Urban VA Calculator'!AG55</f>
        <v>40.224902400000005</v>
      </c>
      <c r="AM61" s="379">
        <f>'FY 22 Urban VA Calculator'!AH55</f>
        <v>39.350448</v>
      </c>
      <c r="AN61" s="379">
        <f>'FY 22 Urban VA Calculator'!AI55</f>
        <v>38.475993600000002</v>
      </c>
      <c r="AO61" s="379">
        <f>'FY 22 Urban VA Calculator'!AJ55</f>
        <v>37.601539200000005</v>
      </c>
      <c r="AP61" s="379">
        <f>'FY 22 Urban VA Calculator'!AK55</f>
        <v>36.7270848</v>
      </c>
      <c r="AQ61" s="379">
        <f>'FY 22 Urban VA Calculator'!AL55</f>
        <v>35.852630400000002</v>
      </c>
      <c r="AR61" s="379">
        <f>'FY 22 Urban VA Calculator'!AM55</f>
        <v>34.978176000000005</v>
      </c>
      <c r="AS61" s="379">
        <f>'FY 22 Urban VA Calculator'!AN55</f>
        <v>34.1037216</v>
      </c>
      <c r="AT61" s="393">
        <f>'FY 22 Urban VA Calculator'!AO55</f>
        <v>33.229267200000002</v>
      </c>
      <c r="AU61" s="395"/>
    </row>
    <row r="62" spans="1:47" x14ac:dyDescent="0.25">
      <c r="A62" s="354" t="str">
        <f>'FY 22 Urban VA Calculator'!A56</f>
        <v>I</v>
      </c>
      <c r="B62" s="328" t="str">
        <f>'FY 22 Urban VA Calculator'!B56</f>
        <v>0-5</v>
      </c>
      <c r="C62" s="330">
        <f>'FY 22 Urban VA Calculator'!E56</f>
        <v>62.82</v>
      </c>
      <c r="D62" s="155">
        <f>'FY 22 Urban VA Calculator'!F56</f>
        <v>1.1299999999999999</v>
      </c>
      <c r="E62" s="199">
        <f>'FY 22 Urban VA Calculator'!G56</f>
        <v>70.986599999999996</v>
      </c>
      <c r="F62" s="337">
        <f>'FY 22 Urban VA Calculator'!AR56</f>
        <v>49.974566399999993</v>
      </c>
      <c r="G62" s="337">
        <f>'FY 22 Urban VA Calculator'!AS56</f>
        <v>21.012033600000002</v>
      </c>
      <c r="H62" s="356">
        <f>'FY 22 Urban VA Calculator'!AT56</f>
        <v>70.986599999999996</v>
      </c>
      <c r="I62" s="360">
        <f>'FY 22 Urban VA Calculator'!AU56</f>
        <v>70.986599999999996</v>
      </c>
      <c r="J62" s="361">
        <f>'FY 22 Urban VA Calculator'!AV56</f>
        <v>70.986599999999996</v>
      </c>
      <c r="K62" s="361">
        <f>'FY 22 Urban VA Calculator'!AW56</f>
        <v>69.566867999999999</v>
      </c>
      <c r="L62" s="361">
        <f>'FY 22 Urban VA Calculator'!AX56</f>
        <v>68.147135999999989</v>
      </c>
      <c r="M62" s="361">
        <f>'FY 22 Urban VA Calculator'!AY56</f>
        <v>66.727403999999993</v>
      </c>
      <c r="N62" s="361">
        <f>'FY 22 Urban VA Calculator'!AZ56</f>
        <v>65.307671999999997</v>
      </c>
      <c r="O62" s="361">
        <f>'FY 22 Urban VA Calculator'!BA56</f>
        <v>63.88794</v>
      </c>
      <c r="P62" s="361">
        <f>'FY 22 Urban VA Calculator'!BB56</f>
        <v>62.468207999999997</v>
      </c>
      <c r="Q62" s="361">
        <f>'FY 22 Urban VA Calculator'!BC56</f>
        <v>61.048475999999994</v>
      </c>
      <c r="R62" s="361">
        <f>'FY 22 Urban VA Calculator'!BD56</f>
        <v>59.628743999999998</v>
      </c>
      <c r="S62" s="361">
        <f>'FY 22 Urban VA Calculator'!BE56</f>
        <v>58.209011999999994</v>
      </c>
      <c r="T62" s="361">
        <f>'FY 22 Urban VA Calculator'!BF56</f>
        <v>56.789279999999998</v>
      </c>
      <c r="U62" s="361">
        <f>'FY 22 Urban VA Calculator'!BG56</f>
        <v>55.369548000000002</v>
      </c>
      <c r="V62" s="361">
        <f>'FY 22 Urban VA Calculator'!BH56</f>
        <v>53.949815999999998</v>
      </c>
      <c r="W62" s="54"/>
      <c r="X62" s="370" t="str">
        <f>'FY 22 Urban VA Calculator'!A56</f>
        <v>I</v>
      </c>
      <c r="Y62" s="386" t="str">
        <f>'FY 22 Urban VA Calculator'!B56</f>
        <v>0-5</v>
      </c>
      <c r="Z62" s="387">
        <f>'FY 22 Urban VA Calculator'!E56</f>
        <v>62.82</v>
      </c>
      <c r="AA62" s="388">
        <f>'FY 22 Urban VA Calculator'!F56</f>
        <v>1.1299999999999999</v>
      </c>
      <c r="AB62" s="387">
        <f>'FY 22 Urban VA Calculator'!G56</f>
        <v>70.986599999999996</v>
      </c>
      <c r="AC62" s="387">
        <f>'FY 22 Urban VA Calculator'!H56</f>
        <v>42.591959999999993</v>
      </c>
      <c r="AD62" s="336">
        <f>'FY 22 Urban VA Calculator'!Y56</f>
        <v>29.984739839999992</v>
      </c>
      <c r="AE62" s="336">
        <f>'FY 22 Urban VA Calculator'!Z56</f>
        <v>12.607220160000001</v>
      </c>
      <c r="AF62" s="377">
        <f>'FY 22 Urban VA Calculator'!AA56</f>
        <v>42.591959999999993</v>
      </c>
      <c r="AG62" s="378">
        <f>'FY 22 Urban VA Calculator'!AB56</f>
        <v>42.591959999999993</v>
      </c>
      <c r="AH62" s="379">
        <f>'FY 22 Urban VA Calculator'!AC56</f>
        <v>42.591959999999993</v>
      </c>
      <c r="AI62" s="379">
        <f>'FY 22 Urban VA Calculator'!AD56</f>
        <v>41.740120799999993</v>
      </c>
      <c r="AJ62" s="379">
        <f>'FY 22 Urban VA Calculator'!AE56</f>
        <v>40.888281599999992</v>
      </c>
      <c r="AK62" s="379">
        <f>'FY 22 Urban VA Calculator'!AF56</f>
        <v>40.036442399999991</v>
      </c>
      <c r="AL62" s="379">
        <f>'FY 22 Urban VA Calculator'!AG56</f>
        <v>39.184603199999998</v>
      </c>
      <c r="AM62" s="379">
        <f>'FY 22 Urban VA Calculator'!AH56</f>
        <v>38.332763999999997</v>
      </c>
      <c r="AN62" s="379">
        <f>'FY 22 Urban VA Calculator'!AI56</f>
        <v>37.480924799999997</v>
      </c>
      <c r="AO62" s="379">
        <f>'FY 22 Urban VA Calculator'!AJ56</f>
        <v>36.629085599999996</v>
      </c>
      <c r="AP62" s="379">
        <f>'FY 22 Urban VA Calculator'!AK56</f>
        <v>35.777246399999996</v>
      </c>
      <c r="AQ62" s="379">
        <f>'FY 22 Urban VA Calculator'!AL56</f>
        <v>34.925407199999995</v>
      </c>
      <c r="AR62" s="379">
        <f>'FY 22 Urban VA Calculator'!AM56</f>
        <v>34.073567999999995</v>
      </c>
      <c r="AS62" s="379">
        <f>'FY 22 Urban VA Calculator'!AN56</f>
        <v>33.221728799999994</v>
      </c>
      <c r="AT62" s="393">
        <f>'FY 22 Urban VA Calculator'!AO56</f>
        <v>32.369889599999993</v>
      </c>
      <c r="AU62" s="395"/>
    </row>
    <row r="63" spans="1:47" x14ac:dyDescent="0.25">
      <c r="A63" s="354" t="str">
        <f>'FY 22 Urban VA Calculator'!A57</f>
        <v>J</v>
      </c>
      <c r="B63" s="328" t="str">
        <f>'FY 22 Urban VA Calculator'!B57</f>
        <v>6-9</v>
      </c>
      <c r="C63" s="330">
        <f>'FY 22 Urban VA Calculator'!E57</f>
        <v>62.82</v>
      </c>
      <c r="D63" s="155">
        <f>'FY 22 Urban VA Calculator'!F57</f>
        <v>1.42</v>
      </c>
      <c r="E63" s="199">
        <f>'FY 22 Urban VA Calculator'!G57</f>
        <v>89.204399999999993</v>
      </c>
      <c r="F63" s="337">
        <f>'FY 22 Urban VA Calculator'!AR57</f>
        <v>62.799897599999994</v>
      </c>
      <c r="G63" s="337">
        <f>'FY 22 Urban VA Calculator'!AS57</f>
        <v>26.404502399999998</v>
      </c>
      <c r="H63" s="356">
        <f>'FY 22 Urban VA Calculator'!AT57</f>
        <v>89.204399999999993</v>
      </c>
      <c r="I63" s="360">
        <f>'FY 22 Urban VA Calculator'!AU57</f>
        <v>89.204399999999993</v>
      </c>
      <c r="J63" s="361">
        <f>'FY 22 Urban VA Calculator'!AV57</f>
        <v>89.204399999999993</v>
      </c>
      <c r="K63" s="361">
        <f>'FY 22 Urban VA Calculator'!AW57</f>
        <v>87.420311999999996</v>
      </c>
      <c r="L63" s="361">
        <f>'FY 22 Urban VA Calculator'!AX57</f>
        <v>85.636223999999984</v>
      </c>
      <c r="M63" s="361">
        <f>'FY 22 Urban VA Calculator'!AY57</f>
        <v>83.852135999999987</v>
      </c>
      <c r="N63" s="361">
        <f>'FY 22 Urban VA Calculator'!AZ57</f>
        <v>82.06804799999999</v>
      </c>
      <c r="O63" s="361">
        <f>'FY 22 Urban VA Calculator'!BA57</f>
        <v>80.283959999999993</v>
      </c>
      <c r="P63" s="361">
        <f>'FY 22 Urban VA Calculator'!BB57</f>
        <v>78.499871999999996</v>
      </c>
      <c r="Q63" s="361">
        <f>'FY 22 Urban VA Calculator'!BC57</f>
        <v>76.715783999999999</v>
      </c>
      <c r="R63" s="361">
        <f>'FY 22 Urban VA Calculator'!BD57</f>
        <v>74.931695999999988</v>
      </c>
      <c r="S63" s="361">
        <f>'FY 22 Urban VA Calculator'!BE57</f>
        <v>73.147607999999991</v>
      </c>
      <c r="T63" s="361">
        <f>'FY 22 Urban VA Calculator'!BF57</f>
        <v>71.363519999999994</v>
      </c>
      <c r="U63" s="361">
        <f>'FY 22 Urban VA Calculator'!BG57</f>
        <v>69.579431999999997</v>
      </c>
      <c r="V63" s="361">
        <f>'FY 22 Urban VA Calculator'!BH57</f>
        <v>67.795344</v>
      </c>
      <c r="W63" s="54"/>
      <c r="X63" s="370" t="str">
        <f>'FY 22 Urban VA Calculator'!A57</f>
        <v>J</v>
      </c>
      <c r="Y63" s="386" t="str">
        <f>'FY 22 Urban VA Calculator'!B57</f>
        <v>6-9</v>
      </c>
      <c r="Z63" s="387">
        <f>'FY 22 Urban VA Calculator'!E57</f>
        <v>62.82</v>
      </c>
      <c r="AA63" s="388">
        <f>'FY 22 Urban VA Calculator'!F57</f>
        <v>1.42</v>
      </c>
      <c r="AB63" s="387">
        <f>'FY 22 Urban VA Calculator'!G57</f>
        <v>89.204399999999993</v>
      </c>
      <c r="AC63" s="387">
        <f>'FY 22 Urban VA Calculator'!H57</f>
        <v>53.522639999999996</v>
      </c>
      <c r="AD63" s="336">
        <f>'FY 22 Urban VA Calculator'!Y57</f>
        <v>37.679938559999997</v>
      </c>
      <c r="AE63" s="336">
        <f>'FY 22 Urban VA Calculator'!Z57</f>
        <v>15.842701439999999</v>
      </c>
      <c r="AF63" s="377">
        <f>'FY 22 Urban VA Calculator'!AA57</f>
        <v>53.522639999999996</v>
      </c>
      <c r="AG63" s="378">
        <f>'FY 22 Urban VA Calculator'!AB57</f>
        <v>53.522639999999996</v>
      </c>
      <c r="AH63" s="379">
        <f>'FY 22 Urban VA Calculator'!AC57</f>
        <v>53.522639999999996</v>
      </c>
      <c r="AI63" s="379">
        <f>'FY 22 Urban VA Calculator'!AD57</f>
        <v>52.452187199999997</v>
      </c>
      <c r="AJ63" s="379">
        <f>'FY 22 Urban VA Calculator'!AE57</f>
        <v>51.381734399999992</v>
      </c>
      <c r="AK63" s="379">
        <f>'FY 22 Urban VA Calculator'!AF57</f>
        <v>50.311281599999994</v>
      </c>
      <c r="AL63" s="379">
        <f>'FY 22 Urban VA Calculator'!AG57</f>
        <v>49.240828799999996</v>
      </c>
      <c r="AM63" s="379">
        <f>'FY 22 Urban VA Calculator'!AH57</f>
        <v>48.170375999999997</v>
      </c>
      <c r="AN63" s="379">
        <f>'FY 22 Urban VA Calculator'!AI57</f>
        <v>47.099923199999999</v>
      </c>
      <c r="AO63" s="379">
        <f>'FY 22 Urban VA Calculator'!AJ57</f>
        <v>46.029470399999994</v>
      </c>
      <c r="AP63" s="379">
        <f>'FY 22 Urban VA Calculator'!AK57</f>
        <v>44.959017599999996</v>
      </c>
      <c r="AQ63" s="379">
        <f>'FY 22 Urban VA Calculator'!AL57</f>
        <v>43.88856479999999</v>
      </c>
      <c r="AR63" s="379">
        <f>'FY 22 Urban VA Calculator'!AM57</f>
        <v>42.818111999999999</v>
      </c>
      <c r="AS63" s="379">
        <f>'FY 22 Urban VA Calculator'!AN57</f>
        <v>41.747659200000001</v>
      </c>
      <c r="AT63" s="393">
        <f>'FY 22 Urban VA Calculator'!AO57</f>
        <v>40.677206399999996</v>
      </c>
      <c r="AU63" s="395"/>
    </row>
    <row r="64" spans="1:47" x14ac:dyDescent="0.25">
      <c r="A64" s="354" t="str">
        <f>'FY 22 Urban VA Calculator'!A58</f>
        <v>K</v>
      </c>
      <c r="B64" s="328" t="str">
        <f>'FY 22 Urban VA Calculator'!B58</f>
        <v>10-23</v>
      </c>
      <c r="C64" s="330">
        <f>'FY 22 Urban VA Calculator'!E58</f>
        <v>62.82</v>
      </c>
      <c r="D64" s="155">
        <f>'FY 22 Urban VA Calculator'!F58</f>
        <v>1.52</v>
      </c>
      <c r="E64" s="199">
        <f>'FY 22 Urban VA Calculator'!G58</f>
        <v>95.486400000000003</v>
      </c>
      <c r="F64" s="337">
        <f>'FY 22 Urban VA Calculator'!AR58</f>
        <v>67.222425599999994</v>
      </c>
      <c r="G64" s="337">
        <f>'FY 22 Urban VA Calculator'!AS58</f>
        <v>28.263974400000009</v>
      </c>
      <c r="H64" s="356">
        <f>'FY 22 Urban VA Calculator'!AT58</f>
        <v>95.486400000000003</v>
      </c>
      <c r="I64" s="360">
        <f>'FY 22 Urban VA Calculator'!AU58</f>
        <v>95.486400000000003</v>
      </c>
      <c r="J64" s="361">
        <f>'FY 22 Urban VA Calculator'!AV58</f>
        <v>95.486400000000003</v>
      </c>
      <c r="K64" s="361">
        <f>'FY 22 Urban VA Calculator'!AW58</f>
        <v>93.576672000000002</v>
      </c>
      <c r="L64" s="361">
        <f>'FY 22 Urban VA Calculator'!AX58</f>
        <v>91.666944000000001</v>
      </c>
      <c r="M64" s="361">
        <f>'FY 22 Urban VA Calculator'!AY58</f>
        <v>89.757216</v>
      </c>
      <c r="N64" s="361">
        <f>'FY 22 Urban VA Calculator'!AZ58</f>
        <v>87.847488000000013</v>
      </c>
      <c r="O64" s="361">
        <f>'FY 22 Urban VA Calculator'!BA58</f>
        <v>85.937760000000011</v>
      </c>
      <c r="P64" s="361">
        <f>'FY 22 Urban VA Calculator'!BB58</f>
        <v>84.02803200000001</v>
      </c>
      <c r="Q64" s="361">
        <f>'FY 22 Urban VA Calculator'!BC58</f>
        <v>82.118303999999995</v>
      </c>
      <c r="R64" s="361">
        <f>'FY 22 Urban VA Calculator'!BD58</f>
        <v>80.208575999999994</v>
      </c>
      <c r="S64" s="361">
        <f>'FY 22 Urban VA Calculator'!BE58</f>
        <v>78.298847999999992</v>
      </c>
      <c r="T64" s="361">
        <f>'FY 22 Urban VA Calculator'!BF58</f>
        <v>76.389120000000005</v>
      </c>
      <c r="U64" s="361">
        <f>'FY 22 Urban VA Calculator'!BG58</f>
        <v>74.479392000000004</v>
      </c>
      <c r="V64" s="361">
        <f>'FY 22 Urban VA Calculator'!BH58</f>
        <v>72.569664000000003</v>
      </c>
      <c r="W64" s="54"/>
      <c r="X64" s="370" t="str">
        <f>'FY 22 Urban VA Calculator'!A58</f>
        <v>K</v>
      </c>
      <c r="Y64" s="386" t="str">
        <f>'FY 22 Urban VA Calculator'!B58</f>
        <v>10-23</v>
      </c>
      <c r="Z64" s="387">
        <f>'FY 22 Urban VA Calculator'!E58</f>
        <v>62.82</v>
      </c>
      <c r="AA64" s="388">
        <f>'FY 22 Urban VA Calculator'!F58</f>
        <v>1.52</v>
      </c>
      <c r="AB64" s="387">
        <f>'FY 22 Urban VA Calculator'!G58</f>
        <v>95.486400000000003</v>
      </c>
      <c r="AC64" s="387">
        <f>'FY 22 Urban VA Calculator'!H58</f>
        <v>57.291840000000001</v>
      </c>
      <c r="AD64" s="336">
        <f>'FY 22 Urban VA Calculator'!Y58</f>
        <v>40.333455359999995</v>
      </c>
      <c r="AE64" s="336">
        <f>'FY 22 Urban VA Calculator'!Z58</f>
        <v>16.958384640000006</v>
      </c>
      <c r="AF64" s="377">
        <f>'FY 22 Urban VA Calculator'!AA58</f>
        <v>57.291840000000001</v>
      </c>
      <c r="AG64" s="378">
        <f>'FY 22 Urban VA Calculator'!AB58</f>
        <v>57.291840000000001</v>
      </c>
      <c r="AH64" s="379">
        <f>'FY 22 Urban VA Calculator'!AC58</f>
        <v>57.291840000000001</v>
      </c>
      <c r="AI64" s="379">
        <f>'FY 22 Urban VA Calculator'!AD58</f>
        <v>56.146003200000003</v>
      </c>
      <c r="AJ64" s="379">
        <f>'FY 22 Urban VA Calculator'!AE58</f>
        <v>55.000166399999998</v>
      </c>
      <c r="AK64" s="379">
        <f>'FY 22 Urban VA Calculator'!AF58</f>
        <v>53.8543296</v>
      </c>
      <c r="AL64" s="379">
        <f>'FY 22 Urban VA Calculator'!AG58</f>
        <v>52.708492800000002</v>
      </c>
      <c r="AM64" s="379">
        <f>'FY 22 Urban VA Calculator'!AH58</f>
        <v>51.562656000000004</v>
      </c>
      <c r="AN64" s="379">
        <f>'FY 22 Urban VA Calculator'!AI58</f>
        <v>50.416819199999999</v>
      </c>
      <c r="AO64" s="379">
        <f>'FY 22 Urban VA Calculator'!AJ58</f>
        <v>49.270982400000001</v>
      </c>
      <c r="AP64" s="379">
        <f>'FY 22 Urban VA Calculator'!AK58</f>
        <v>48.125145599999996</v>
      </c>
      <c r="AQ64" s="379">
        <f>'FY 22 Urban VA Calculator'!AL58</f>
        <v>46.979308799999998</v>
      </c>
      <c r="AR64" s="379">
        <f>'FY 22 Urban VA Calculator'!AM58</f>
        <v>45.833472</v>
      </c>
      <c r="AS64" s="379">
        <f>'FY 22 Urban VA Calculator'!AN58</f>
        <v>44.687635200000003</v>
      </c>
      <c r="AT64" s="393">
        <f>'FY 22 Urban VA Calculator'!AO58</f>
        <v>43.541798399999998</v>
      </c>
      <c r="AU64" s="395"/>
    </row>
    <row r="65" spans="1:47" x14ac:dyDescent="0.25">
      <c r="A65" s="354" t="str">
        <f>'FY 22 Urban VA Calculator'!A59</f>
        <v>L</v>
      </c>
      <c r="B65" s="328" t="str">
        <f>'FY 22 Urban VA Calculator'!B59</f>
        <v>24</v>
      </c>
      <c r="C65" s="330">
        <f>'FY 22 Urban VA Calculator'!E59</f>
        <v>62.82</v>
      </c>
      <c r="D65" s="155">
        <f>'FY 22 Urban VA Calculator'!F59</f>
        <v>1.0900000000000001</v>
      </c>
      <c r="E65" s="199">
        <f>'FY 22 Urban VA Calculator'!G59</f>
        <v>68.473800000000011</v>
      </c>
      <c r="F65" s="337">
        <f>'FY 22 Urban VA Calculator'!AR59</f>
        <v>48.205555200000006</v>
      </c>
      <c r="G65" s="337">
        <f>'FY 22 Urban VA Calculator'!AS59</f>
        <v>20.268244800000005</v>
      </c>
      <c r="H65" s="356">
        <f>'FY 22 Urban VA Calculator'!AT59</f>
        <v>68.473800000000011</v>
      </c>
      <c r="I65" s="360">
        <f>'FY 22 Urban VA Calculator'!AU59</f>
        <v>68.473800000000011</v>
      </c>
      <c r="J65" s="361">
        <f>'FY 22 Urban VA Calculator'!AV59</f>
        <v>68.473800000000011</v>
      </c>
      <c r="K65" s="361">
        <f>'FY 22 Urban VA Calculator'!AW59</f>
        <v>67.104324000000005</v>
      </c>
      <c r="L65" s="361">
        <f>'FY 22 Urban VA Calculator'!AX59</f>
        <v>65.734848000000014</v>
      </c>
      <c r="M65" s="361">
        <f>'FY 22 Urban VA Calculator'!AY59</f>
        <v>64.365372000000008</v>
      </c>
      <c r="N65" s="361">
        <f>'FY 22 Urban VA Calculator'!AZ59</f>
        <v>62.995896000000016</v>
      </c>
      <c r="O65" s="361">
        <f>'FY 22 Urban VA Calculator'!BA59</f>
        <v>61.62642000000001</v>
      </c>
      <c r="P65" s="361">
        <f>'FY 22 Urban VA Calculator'!BB59</f>
        <v>60.256944000000011</v>
      </c>
      <c r="Q65" s="361">
        <f>'FY 22 Urban VA Calculator'!BC59</f>
        <v>58.887468000000005</v>
      </c>
      <c r="R65" s="361">
        <f>'FY 22 Urban VA Calculator'!BD59</f>
        <v>57.517992000000007</v>
      </c>
      <c r="S65" s="361">
        <f>'FY 22 Urban VA Calculator'!BE59</f>
        <v>56.148516000000008</v>
      </c>
      <c r="T65" s="361">
        <f>'FY 22 Urban VA Calculator'!BF59</f>
        <v>54.779040000000009</v>
      </c>
      <c r="U65" s="361">
        <f>'FY 22 Urban VA Calculator'!BG59</f>
        <v>53.40956400000001</v>
      </c>
      <c r="V65" s="361">
        <f>'FY 22 Urban VA Calculator'!BH59</f>
        <v>52.040088000000011</v>
      </c>
      <c r="W65" s="54"/>
      <c r="X65" s="370" t="str">
        <f>'FY 22 Urban VA Calculator'!A59</f>
        <v>L</v>
      </c>
      <c r="Y65" s="386" t="str">
        <f>'FY 22 Urban VA Calculator'!B59</f>
        <v>24</v>
      </c>
      <c r="Z65" s="387">
        <f>'FY 22 Urban VA Calculator'!E59</f>
        <v>62.82</v>
      </c>
      <c r="AA65" s="388">
        <f>'FY 22 Urban VA Calculator'!F59</f>
        <v>1.0900000000000001</v>
      </c>
      <c r="AB65" s="387">
        <f>'FY 22 Urban VA Calculator'!G59</f>
        <v>68.473800000000011</v>
      </c>
      <c r="AC65" s="387">
        <f>'FY 22 Urban VA Calculator'!H59</f>
        <v>41.084280000000007</v>
      </c>
      <c r="AD65" s="336">
        <f>'FY 22 Urban VA Calculator'!Y59</f>
        <v>28.923333120000002</v>
      </c>
      <c r="AE65" s="336">
        <f>'FY 22 Urban VA Calculator'!Z59</f>
        <v>12.160946880000004</v>
      </c>
      <c r="AF65" s="377">
        <f>'FY 22 Urban VA Calculator'!AA59</f>
        <v>41.084280000000007</v>
      </c>
      <c r="AG65" s="378">
        <f>'FY 22 Urban VA Calculator'!AB59</f>
        <v>41.084280000000007</v>
      </c>
      <c r="AH65" s="379">
        <f>'FY 22 Urban VA Calculator'!AC59</f>
        <v>41.084280000000007</v>
      </c>
      <c r="AI65" s="379">
        <f>'FY 22 Urban VA Calculator'!AD59</f>
        <v>40.262594400000005</v>
      </c>
      <c r="AJ65" s="379">
        <f>'FY 22 Urban VA Calculator'!AE59</f>
        <v>39.440908800000003</v>
      </c>
      <c r="AK65" s="379">
        <f>'FY 22 Urban VA Calculator'!AF59</f>
        <v>38.619223200000008</v>
      </c>
      <c r="AL65" s="379">
        <f>'FY 22 Urban VA Calculator'!AG59</f>
        <v>37.797537600000005</v>
      </c>
      <c r="AM65" s="379">
        <f>'FY 22 Urban VA Calculator'!AH59</f>
        <v>36.97585200000001</v>
      </c>
      <c r="AN65" s="379">
        <f>'FY 22 Urban VA Calculator'!AI59</f>
        <v>36.154166400000008</v>
      </c>
      <c r="AO65" s="379">
        <f>'FY 22 Urban VA Calculator'!AJ59</f>
        <v>35.332480800000006</v>
      </c>
      <c r="AP65" s="379">
        <f>'FY 22 Urban VA Calculator'!AK59</f>
        <v>34.510795200000004</v>
      </c>
      <c r="AQ65" s="379">
        <f>'FY 22 Urban VA Calculator'!AL59</f>
        <v>33.689109600000002</v>
      </c>
      <c r="AR65" s="379">
        <f>'FY 22 Urban VA Calculator'!AM59</f>
        <v>32.867424000000007</v>
      </c>
      <c r="AS65" s="379">
        <f>'FY 22 Urban VA Calculator'!AN59</f>
        <v>32.045738400000005</v>
      </c>
      <c r="AT65" s="393">
        <f>'FY 22 Urban VA Calculator'!AO59</f>
        <v>31.224052800000006</v>
      </c>
      <c r="AU65" s="395"/>
    </row>
    <row r="66" spans="1:47" x14ac:dyDescent="0.25">
      <c r="A66" s="354" t="str">
        <f>'FY 22 Urban VA Calculator'!A60</f>
        <v>M</v>
      </c>
      <c r="B66" s="328" t="str">
        <f>'FY 22 Urban VA Calculator'!B60</f>
        <v>0-5</v>
      </c>
      <c r="C66" s="330">
        <f>'FY 22 Urban VA Calculator'!E60</f>
        <v>62.82</v>
      </c>
      <c r="D66" s="155">
        <f>'FY 22 Urban VA Calculator'!F60</f>
        <v>1.27</v>
      </c>
      <c r="E66" s="199">
        <f>'FY 22 Urban VA Calculator'!G60</f>
        <v>79.781400000000005</v>
      </c>
      <c r="F66" s="337">
        <f>'FY 22 Urban VA Calculator'!AR60</f>
        <v>56.166105600000002</v>
      </c>
      <c r="G66" s="337">
        <f>'FY 22 Urban VA Calculator'!AS60</f>
        <v>23.615294400000003</v>
      </c>
      <c r="H66" s="356">
        <f>'FY 22 Urban VA Calculator'!AT60</f>
        <v>79.781400000000005</v>
      </c>
      <c r="I66" s="360">
        <f>'FY 22 Urban VA Calculator'!AU60</f>
        <v>79.781400000000005</v>
      </c>
      <c r="J66" s="361">
        <f>'FY 22 Urban VA Calculator'!AV60</f>
        <v>79.781400000000005</v>
      </c>
      <c r="K66" s="361">
        <f>'FY 22 Urban VA Calculator'!AW60</f>
        <v>78.185772</v>
      </c>
      <c r="L66" s="361">
        <f>'FY 22 Urban VA Calculator'!AX60</f>
        <v>76.590143999999995</v>
      </c>
      <c r="M66" s="361">
        <f>'FY 22 Urban VA Calculator'!AY60</f>
        <v>74.994516000000004</v>
      </c>
      <c r="N66" s="361">
        <f>'FY 22 Urban VA Calculator'!AZ60</f>
        <v>73.398888000000014</v>
      </c>
      <c r="O66" s="361">
        <f>'FY 22 Urban VA Calculator'!BA60</f>
        <v>71.803260000000009</v>
      </c>
      <c r="P66" s="361">
        <f>'FY 22 Urban VA Calculator'!BB60</f>
        <v>70.207632000000004</v>
      </c>
      <c r="Q66" s="361">
        <f>'FY 22 Urban VA Calculator'!BC60</f>
        <v>68.612003999999999</v>
      </c>
      <c r="R66" s="361">
        <f>'FY 22 Urban VA Calculator'!BD60</f>
        <v>67.016376000000008</v>
      </c>
      <c r="S66" s="361">
        <f>'FY 22 Urban VA Calculator'!BE60</f>
        <v>65.420748000000003</v>
      </c>
      <c r="T66" s="361">
        <f>'FY 22 Urban VA Calculator'!BF60</f>
        <v>63.825120000000005</v>
      </c>
      <c r="U66" s="361">
        <f>'FY 22 Urban VA Calculator'!BG60</f>
        <v>62.229492000000008</v>
      </c>
      <c r="V66" s="361">
        <f>'FY 22 Urban VA Calculator'!BH60</f>
        <v>60.633864000000003</v>
      </c>
      <c r="W66" s="54"/>
      <c r="X66" s="370" t="str">
        <f>'FY 22 Urban VA Calculator'!A60</f>
        <v>M</v>
      </c>
      <c r="Y66" s="386" t="str">
        <f>'FY 22 Urban VA Calculator'!B60</f>
        <v>0-5</v>
      </c>
      <c r="Z66" s="387">
        <f>'FY 22 Urban VA Calculator'!E60</f>
        <v>62.82</v>
      </c>
      <c r="AA66" s="388">
        <f>'FY 22 Urban VA Calculator'!F60</f>
        <v>1.27</v>
      </c>
      <c r="AB66" s="387">
        <f>'FY 22 Urban VA Calculator'!G60</f>
        <v>79.781400000000005</v>
      </c>
      <c r="AC66" s="387">
        <f>'FY 22 Urban VA Calculator'!H60</f>
        <v>47.868839999999999</v>
      </c>
      <c r="AD66" s="336">
        <f>'FY 22 Urban VA Calculator'!Y60</f>
        <v>33.699663359999995</v>
      </c>
      <c r="AE66" s="336">
        <f>'FY 22 Urban VA Calculator'!Z60</f>
        <v>14.169176640000003</v>
      </c>
      <c r="AF66" s="377">
        <f>'FY 22 Urban VA Calculator'!AA60</f>
        <v>47.868839999999999</v>
      </c>
      <c r="AG66" s="378">
        <f>'FY 22 Urban VA Calculator'!AB60</f>
        <v>47.868839999999999</v>
      </c>
      <c r="AH66" s="379">
        <f>'FY 22 Urban VA Calculator'!AC60</f>
        <v>47.868839999999999</v>
      </c>
      <c r="AI66" s="379">
        <f>'FY 22 Urban VA Calculator'!AD60</f>
        <v>46.9114632</v>
      </c>
      <c r="AJ66" s="379">
        <f>'FY 22 Urban VA Calculator'!AE60</f>
        <v>45.954086399999994</v>
      </c>
      <c r="AK66" s="379">
        <f>'FY 22 Urban VA Calculator'!AF60</f>
        <v>44.996709599999996</v>
      </c>
      <c r="AL66" s="379">
        <f>'FY 22 Urban VA Calculator'!AG60</f>
        <v>44.039332800000004</v>
      </c>
      <c r="AM66" s="379">
        <f>'FY 22 Urban VA Calculator'!AH60</f>
        <v>43.081955999999998</v>
      </c>
      <c r="AN66" s="379">
        <f>'FY 22 Urban VA Calculator'!AI60</f>
        <v>42.124579199999999</v>
      </c>
      <c r="AO66" s="379">
        <f>'FY 22 Urban VA Calculator'!AJ60</f>
        <v>41.167202400000001</v>
      </c>
      <c r="AP66" s="379">
        <f>'FY 22 Urban VA Calculator'!AK60</f>
        <v>40.209825599999995</v>
      </c>
      <c r="AQ66" s="379">
        <f>'FY 22 Urban VA Calculator'!AL60</f>
        <v>39.252448799999996</v>
      </c>
      <c r="AR66" s="379">
        <f>'FY 22 Urban VA Calculator'!AM60</f>
        <v>38.295071999999998</v>
      </c>
      <c r="AS66" s="379">
        <f>'FY 22 Urban VA Calculator'!AN60</f>
        <v>37.337695199999999</v>
      </c>
      <c r="AT66" s="393">
        <f>'FY 22 Urban VA Calculator'!AO60</f>
        <v>36.3803184</v>
      </c>
      <c r="AU66" s="395"/>
    </row>
    <row r="67" spans="1:47" x14ac:dyDescent="0.25">
      <c r="A67" s="354" t="str">
        <f>'FY 22 Urban VA Calculator'!A61</f>
        <v>N</v>
      </c>
      <c r="B67" s="328" t="str">
        <f>'FY 22 Urban VA Calculator'!B61</f>
        <v>6-9</v>
      </c>
      <c r="C67" s="330">
        <f>'FY 22 Urban VA Calculator'!E61</f>
        <v>62.82</v>
      </c>
      <c r="D67" s="155">
        <f>'FY 22 Urban VA Calculator'!F61</f>
        <v>1.48</v>
      </c>
      <c r="E67" s="199">
        <f>'FY 22 Urban VA Calculator'!G61</f>
        <v>92.973600000000005</v>
      </c>
      <c r="F67" s="337">
        <f>'FY 22 Urban VA Calculator'!AR61</f>
        <v>65.4534144</v>
      </c>
      <c r="G67" s="337">
        <f>'FY 22 Urban VA Calculator'!AS61</f>
        <v>27.520185600000005</v>
      </c>
      <c r="H67" s="356">
        <f>'FY 22 Urban VA Calculator'!AT61</f>
        <v>92.973600000000005</v>
      </c>
      <c r="I67" s="360">
        <f>'FY 22 Urban VA Calculator'!AU61</f>
        <v>92.973600000000005</v>
      </c>
      <c r="J67" s="361">
        <f>'FY 22 Urban VA Calculator'!AV61</f>
        <v>92.973600000000005</v>
      </c>
      <c r="K67" s="361">
        <f>'FY 22 Urban VA Calculator'!AW61</f>
        <v>91.114128000000008</v>
      </c>
      <c r="L67" s="361">
        <f>'FY 22 Urban VA Calculator'!AX61</f>
        <v>89.254655999999997</v>
      </c>
      <c r="M67" s="361">
        <f>'FY 22 Urban VA Calculator'!AY61</f>
        <v>87.395184</v>
      </c>
      <c r="N67" s="361">
        <f>'FY 22 Urban VA Calculator'!AZ61</f>
        <v>85.535712000000004</v>
      </c>
      <c r="O67" s="361">
        <f>'FY 22 Urban VA Calculator'!BA61</f>
        <v>83.676240000000007</v>
      </c>
      <c r="P67" s="361">
        <f>'FY 22 Urban VA Calculator'!BB61</f>
        <v>81.81676800000001</v>
      </c>
      <c r="Q67" s="361">
        <f>'FY 22 Urban VA Calculator'!BC61</f>
        <v>79.957295999999999</v>
      </c>
      <c r="R67" s="361">
        <f>'FY 22 Urban VA Calculator'!BD61</f>
        <v>78.097824000000003</v>
      </c>
      <c r="S67" s="361">
        <f>'FY 22 Urban VA Calculator'!BE61</f>
        <v>76.238352000000006</v>
      </c>
      <c r="T67" s="361">
        <f>'FY 22 Urban VA Calculator'!BF61</f>
        <v>74.378880000000009</v>
      </c>
      <c r="U67" s="361">
        <f>'FY 22 Urban VA Calculator'!BG61</f>
        <v>72.519408000000013</v>
      </c>
      <c r="V67" s="361">
        <f>'FY 22 Urban VA Calculator'!BH61</f>
        <v>70.659936000000002</v>
      </c>
      <c r="W67" s="54"/>
      <c r="X67" s="370" t="str">
        <f>'FY 22 Urban VA Calculator'!A61</f>
        <v>N</v>
      </c>
      <c r="Y67" s="386" t="str">
        <f>'FY 22 Urban VA Calculator'!B61</f>
        <v>6-9</v>
      </c>
      <c r="Z67" s="387">
        <f>'FY 22 Urban VA Calculator'!E61</f>
        <v>62.82</v>
      </c>
      <c r="AA67" s="388">
        <f>'FY 22 Urban VA Calculator'!F61</f>
        <v>1.48</v>
      </c>
      <c r="AB67" s="387">
        <f>'FY 22 Urban VA Calculator'!G61</f>
        <v>92.973600000000005</v>
      </c>
      <c r="AC67" s="387">
        <f>'FY 22 Urban VA Calculator'!H61</f>
        <v>55.78416</v>
      </c>
      <c r="AD67" s="336">
        <f>'FY 22 Urban VA Calculator'!Y61</f>
        <v>39.272048639999994</v>
      </c>
      <c r="AE67" s="336">
        <f>'FY 22 Urban VA Calculator'!Z61</f>
        <v>16.512111360000006</v>
      </c>
      <c r="AF67" s="377">
        <f>'FY 22 Urban VA Calculator'!AA61</f>
        <v>55.78416</v>
      </c>
      <c r="AG67" s="378">
        <f>'FY 22 Urban VA Calculator'!AB61</f>
        <v>55.78416</v>
      </c>
      <c r="AH67" s="379">
        <f>'FY 22 Urban VA Calculator'!AC61</f>
        <v>55.78416</v>
      </c>
      <c r="AI67" s="379">
        <f>'FY 22 Urban VA Calculator'!AD61</f>
        <v>54.668476800000001</v>
      </c>
      <c r="AJ67" s="379">
        <f>'FY 22 Urban VA Calculator'!AE61</f>
        <v>53.552793600000001</v>
      </c>
      <c r="AK67" s="379">
        <f>'FY 22 Urban VA Calculator'!AF61</f>
        <v>52.437110399999995</v>
      </c>
      <c r="AL67" s="379">
        <f>'FY 22 Urban VA Calculator'!AG61</f>
        <v>51.321427200000002</v>
      </c>
      <c r="AM67" s="379">
        <f>'FY 22 Urban VA Calculator'!AH61</f>
        <v>50.205744000000003</v>
      </c>
      <c r="AN67" s="379">
        <f>'FY 22 Urban VA Calculator'!AI61</f>
        <v>49.090060800000003</v>
      </c>
      <c r="AO67" s="379">
        <f>'FY 22 Urban VA Calculator'!AJ61</f>
        <v>47.974377599999997</v>
      </c>
      <c r="AP67" s="379">
        <f>'FY 22 Urban VA Calculator'!AK61</f>
        <v>46.858694399999997</v>
      </c>
      <c r="AQ67" s="379">
        <f>'FY 22 Urban VA Calculator'!AL61</f>
        <v>45.743011199999998</v>
      </c>
      <c r="AR67" s="379">
        <f>'FY 22 Urban VA Calculator'!AM61</f>
        <v>44.627328000000006</v>
      </c>
      <c r="AS67" s="379">
        <f>'FY 22 Urban VA Calculator'!AN61</f>
        <v>43.511644799999999</v>
      </c>
      <c r="AT67" s="393">
        <f>'FY 22 Urban VA Calculator'!AO61</f>
        <v>42.3959616</v>
      </c>
      <c r="AU67" s="395"/>
    </row>
    <row r="68" spans="1:47" x14ac:dyDescent="0.25">
      <c r="A68" s="354" t="str">
        <f>'FY 22 Urban VA Calculator'!A62</f>
        <v>O</v>
      </c>
      <c r="B68" s="328" t="str">
        <f>'FY 22 Urban VA Calculator'!B62</f>
        <v>10-23</v>
      </c>
      <c r="C68" s="330">
        <f>'FY 22 Urban VA Calculator'!E62</f>
        <v>62.82</v>
      </c>
      <c r="D68" s="155">
        <f>'FY 22 Urban VA Calculator'!F62</f>
        <v>1.55</v>
      </c>
      <c r="E68" s="199">
        <f>'FY 22 Urban VA Calculator'!G62</f>
        <v>97.371000000000009</v>
      </c>
      <c r="F68" s="337">
        <f>'FY 22 Urban VA Calculator'!AR62</f>
        <v>68.549183999999997</v>
      </c>
      <c r="G68" s="337">
        <f>'FY 22 Urban VA Calculator'!AS62</f>
        <v>28.821816000000013</v>
      </c>
      <c r="H68" s="356">
        <f>'FY 22 Urban VA Calculator'!AT62</f>
        <v>97.371000000000009</v>
      </c>
      <c r="I68" s="360">
        <f>'FY 22 Urban VA Calculator'!AU62</f>
        <v>97.371000000000009</v>
      </c>
      <c r="J68" s="361">
        <f>'FY 22 Urban VA Calculator'!AV62</f>
        <v>97.371000000000009</v>
      </c>
      <c r="K68" s="361">
        <f>'FY 22 Urban VA Calculator'!AW62</f>
        <v>95.423580000000001</v>
      </c>
      <c r="L68" s="361">
        <f>'FY 22 Urban VA Calculator'!AX62</f>
        <v>93.476160000000007</v>
      </c>
      <c r="M68" s="361">
        <f>'FY 22 Urban VA Calculator'!AY62</f>
        <v>91.528739999999999</v>
      </c>
      <c r="N68" s="361">
        <f>'FY 22 Urban VA Calculator'!AZ62</f>
        <v>89.581320000000019</v>
      </c>
      <c r="O68" s="361">
        <f>'FY 22 Urban VA Calculator'!BA62</f>
        <v>87.633900000000011</v>
      </c>
      <c r="P68" s="361">
        <f>'FY 22 Urban VA Calculator'!BB62</f>
        <v>85.686480000000003</v>
      </c>
      <c r="Q68" s="361">
        <f>'FY 22 Urban VA Calculator'!BC62</f>
        <v>83.739060000000009</v>
      </c>
      <c r="R68" s="361">
        <f>'FY 22 Urban VA Calculator'!BD62</f>
        <v>81.791640000000001</v>
      </c>
      <c r="S68" s="361">
        <f>'FY 22 Urban VA Calculator'!BE62</f>
        <v>79.844220000000007</v>
      </c>
      <c r="T68" s="361">
        <f>'FY 22 Urban VA Calculator'!BF62</f>
        <v>77.896800000000013</v>
      </c>
      <c r="U68" s="361">
        <f>'FY 22 Urban VA Calculator'!BG62</f>
        <v>75.949380000000005</v>
      </c>
      <c r="V68" s="361">
        <f>'FY 22 Urban VA Calculator'!BH62</f>
        <v>74.001960000000011</v>
      </c>
      <c r="W68" s="54"/>
      <c r="X68" s="370" t="str">
        <f>'FY 22 Urban VA Calculator'!A62</f>
        <v>O</v>
      </c>
      <c r="Y68" s="386" t="str">
        <f>'FY 22 Urban VA Calculator'!B62</f>
        <v>10-23</v>
      </c>
      <c r="Z68" s="387">
        <f>'FY 22 Urban VA Calculator'!E62</f>
        <v>62.82</v>
      </c>
      <c r="AA68" s="388">
        <f>'FY 22 Urban VA Calculator'!F62</f>
        <v>1.55</v>
      </c>
      <c r="AB68" s="387">
        <f>'FY 22 Urban VA Calculator'!G62</f>
        <v>97.371000000000009</v>
      </c>
      <c r="AC68" s="387">
        <f>'FY 22 Urban VA Calculator'!H62</f>
        <v>58.422600000000003</v>
      </c>
      <c r="AD68" s="336">
        <f>'FY 22 Urban VA Calculator'!Y62</f>
        <v>41.129510400000001</v>
      </c>
      <c r="AE68" s="336">
        <f>'FY 22 Urban VA Calculator'!Z62</f>
        <v>17.293089600000002</v>
      </c>
      <c r="AF68" s="377">
        <f>'FY 22 Urban VA Calculator'!AA62</f>
        <v>58.422600000000003</v>
      </c>
      <c r="AG68" s="378">
        <f>'FY 22 Urban VA Calculator'!AB62</f>
        <v>58.422600000000003</v>
      </c>
      <c r="AH68" s="379">
        <f>'FY 22 Urban VA Calculator'!AC62</f>
        <v>58.422600000000003</v>
      </c>
      <c r="AI68" s="379">
        <f>'FY 22 Urban VA Calculator'!AD62</f>
        <v>57.254148000000001</v>
      </c>
      <c r="AJ68" s="379">
        <f>'FY 22 Urban VA Calculator'!AE62</f>
        <v>56.085695999999999</v>
      </c>
      <c r="AK68" s="379">
        <f>'FY 22 Urban VA Calculator'!AF62</f>
        <v>54.917243999999997</v>
      </c>
      <c r="AL68" s="379">
        <f>'FY 22 Urban VA Calculator'!AG62</f>
        <v>53.748792000000002</v>
      </c>
      <c r="AM68" s="379">
        <f>'FY 22 Urban VA Calculator'!AH62</f>
        <v>52.580340000000007</v>
      </c>
      <c r="AN68" s="379">
        <f>'FY 22 Urban VA Calculator'!AI62</f>
        <v>51.411888000000005</v>
      </c>
      <c r="AO68" s="379">
        <f>'FY 22 Urban VA Calculator'!AJ62</f>
        <v>50.243436000000003</v>
      </c>
      <c r="AP68" s="379">
        <f>'FY 22 Urban VA Calculator'!AK62</f>
        <v>49.074984000000001</v>
      </c>
      <c r="AQ68" s="379">
        <f>'FY 22 Urban VA Calculator'!AL62</f>
        <v>47.906531999999999</v>
      </c>
      <c r="AR68" s="379">
        <f>'FY 22 Urban VA Calculator'!AM62</f>
        <v>46.738080000000004</v>
      </c>
      <c r="AS68" s="379">
        <f>'FY 22 Urban VA Calculator'!AN62</f>
        <v>45.569628000000002</v>
      </c>
      <c r="AT68" s="393">
        <f>'FY 22 Urban VA Calculator'!AO62</f>
        <v>44.401176</v>
      </c>
      <c r="AU68" s="395"/>
    </row>
    <row r="69" spans="1:47" ht="15.75" thickBot="1" x14ac:dyDescent="0.3">
      <c r="A69" s="354" t="str">
        <f>'FY 22 Urban VA Calculator'!A63</f>
        <v>P</v>
      </c>
      <c r="B69" s="328" t="str">
        <f>'FY 22 Urban VA Calculator'!B63</f>
        <v>24</v>
      </c>
      <c r="C69" s="330">
        <f>'FY 22 Urban VA Calculator'!E63</f>
        <v>62.82</v>
      </c>
      <c r="D69" s="155">
        <f>'FY 22 Urban VA Calculator'!F63</f>
        <v>1.08</v>
      </c>
      <c r="E69" s="199">
        <f>'FY 22 Urban VA Calculator'!G63</f>
        <v>67.845600000000005</v>
      </c>
      <c r="F69" s="337">
        <f>'FY 22 Urban VA Calculator'!AR63</f>
        <v>47.763302400000001</v>
      </c>
      <c r="G69" s="337">
        <f>'FY 22 Urban VA Calculator'!AS63</f>
        <v>20.082297600000004</v>
      </c>
      <c r="H69" s="356">
        <f>'FY 22 Urban VA Calculator'!AT63</f>
        <v>67.845600000000005</v>
      </c>
      <c r="I69" s="362">
        <f>'FY 22 Urban VA Calculator'!AU63</f>
        <v>67.845600000000005</v>
      </c>
      <c r="J69" s="363">
        <f>'FY 22 Urban VA Calculator'!AV63</f>
        <v>67.845600000000005</v>
      </c>
      <c r="K69" s="363">
        <f>'FY 22 Urban VA Calculator'!AW63</f>
        <v>66.488687999999996</v>
      </c>
      <c r="L69" s="363">
        <f>'FY 22 Urban VA Calculator'!AX63</f>
        <v>65.131776000000002</v>
      </c>
      <c r="M69" s="363">
        <f>'FY 22 Urban VA Calculator'!AY63</f>
        <v>63.774864000000001</v>
      </c>
      <c r="N69" s="363">
        <f>'FY 22 Urban VA Calculator'!AZ63</f>
        <v>62.417952000000007</v>
      </c>
      <c r="O69" s="363">
        <f>'FY 22 Urban VA Calculator'!BA63</f>
        <v>61.061040000000006</v>
      </c>
      <c r="P69" s="363">
        <f>'FY 22 Urban VA Calculator'!BB63</f>
        <v>59.704128000000004</v>
      </c>
      <c r="Q69" s="363">
        <f>'FY 22 Urban VA Calculator'!BC63</f>
        <v>58.347216000000003</v>
      </c>
      <c r="R69" s="363">
        <f>'FY 22 Urban VA Calculator'!BD63</f>
        <v>56.990304000000002</v>
      </c>
      <c r="S69" s="363">
        <f>'FY 22 Urban VA Calculator'!BE63</f>
        <v>55.633392000000001</v>
      </c>
      <c r="T69" s="363">
        <f>'FY 22 Urban VA Calculator'!BF63</f>
        <v>54.276480000000006</v>
      </c>
      <c r="U69" s="363">
        <f>'FY 22 Urban VA Calculator'!BG63</f>
        <v>52.919568000000005</v>
      </c>
      <c r="V69" s="363">
        <f>'FY 22 Urban VA Calculator'!BH63</f>
        <v>51.562656000000004</v>
      </c>
      <c r="W69" s="54"/>
      <c r="X69" s="370" t="str">
        <f>'FY 22 Urban VA Calculator'!A63</f>
        <v>P</v>
      </c>
      <c r="Y69" s="386" t="str">
        <f>'FY 22 Urban VA Calculator'!B63</f>
        <v>24</v>
      </c>
      <c r="Z69" s="387">
        <f>'FY 22 Urban VA Calculator'!E63</f>
        <v>62.82</v>
      </c>
      <c r="AA69" s="388">
        <f>'FY 22 Urban VA Calculator'!F63</f>
        <v>1.08</v>
      </c>
      <c r="AB69" s="387">
        <f>'FY 22 Urban VA Calculator'!G63</f>
        <v>67.845600000000005</v>
      </c>
      <c r="AC69" s="387">
        <f>'FY 22 Urban VA Calculator'!H63</f>
        <v>40.707360000000001</v>
      </c>
      <c r="AD69" s="336">
        <f>'FY 22 Urban VA Calculator'!Y63</f>
        <v>28.65798144</v>
      </c>
      <c r="AE69" s="336">
        <f>'FY 22 Urban VA Calculator'!Z63</f>
        <v>12.049378560000001</v>
      </c>
      <c r="AF69" s="377">
        <f>'FY 22 Urban VA Calculator'!AA63</f>
        <v>40.707360000000001</v>
      </c>
      <c r="AG69" s="381">
        <f>'FY 22 Urban VA Calculator'!AB63</f>
        <v>40.707360000000001</v>
      </c>
      <c r="AH69" s="382">
        <f>'FY 22 Urban VA Calculator'!AC63</f>
        <v>40.707360000000001</v>
      </c>
      <c r="AI69" s="382">
        <f>'FY 22 Urban VA Calculator'!AD63</f>
        <v>39.893212800000001</v>
      </c>
      <c r="AJ69" s="382">
        <f>'FY 22 Urban VA Calculator'!AE63</f>
        <v>39.0790656</v>
      </c>
      <c r="AK69" s="382">
        <f>'FY 22 Urban VA Calculator'!AF63</f>
        <v>38.264918399999999</v>
      </c>
      <c r="AL69" s="382">
        <f>'FY 22 Urban VA Calculator'!AG63</f>
        <v>37.450771200000005</v>
      </c>
      <c r="AM69" s="382">
        <f>'FY 22 Urban VA Calculator'!AH63</f>
        <v>36.636624000000005</v>
      </c>
      <c r="AN69" s="382">
        <f>'FY 22 Urban VA Calculator'!AI63</f>
        <v>35.822476800000004</v>
      </c>
      <c r="AO69" s="382">
        <f>'FY 22 Urban VA Calculator'!AJ63</f>
        <v>35.008329600000003</v>
      </c>
      <c r="AP69" s="382">
        <f>'FY 22 Urban VA Calculator'!AK63</f>
        <v>34.194182400000003</v>
      </c>
      <c r="AQ69" s="382">
        <f>'FY 22 Urban VA Calculator'!AL63</f>
        <v>33.380035200000002</v>
      </c>
      <c r="AR69" s="382">
        <f>'FY 22 Urban VA Calculator'!AM63</f>
        <v>32.565888000000001</v>
      </c>
      <c r="AS69" s="382">
        <f>'FY 22 Urban VA Calculator'!AN63</f>
        <v>31.751740800000004</v>
      </c>
      <c r="AT69" s="394">
        <f>'FY 22 Urban VA Calculator'!AO63</f>
        <v>30.937593600000003</v>
      </c>
      <c r="AU69" s="396"/>
    </row>
    <row r="70" spans="1:47" x14ac:dyDescent="0.25">
      <c r="A70" s="327"/>
      <c r="B70" s="326"/>
      <c r="C70" s="327"/>
      <c r="D70" s="345"/>
      <c r="E70" s="192"/>
      <c r="F70" s="333"/>
      <c r="G70" s="333"/>
      <c r="H70" s="333"/>
      <c r="I70" s="333"/>
      <c r="J70" s="333"/>
      <c r="K70" s="333"/>
      <c r="L70" s="333"/>
      <c r="M70" s="333"/>
      <c r="N70" s="333"/>
      <c r="O70" s="333"/>
      <c r="P70" s="333"/>
      <c r="Q70" s="333"/>
      <c r="R70" s="333"/>
      <c r="S70" s="333"/>
      <c r="T70" s="333"/>
      <c r="U70" s="333"/>
      <c r="V70" s="333"/>
      <c r="W70" s="54"/>
      <c r="X70" s="341"/>
      <c r="Y70" s="341"/>
      <c r="Z70" s="347"/>
      <c r="AA70" s="348"/>
      <c r="AB70" s="347"/>
      <c r="AC70" s="347"/>
      <c r="AD70" s="349"/>
      <c r="AE70" s="349"/>
      <c r="AF70" s="349"/>
      <c r="AG70" s="349"/>
      <c r="AH70" s="349"/>
      <c r="AI70" s="349"/>
      <c r="AJ70" s="349"/>
      <c r="AK70" s="349"/>
      <c r="AL70" s="349"/>
      <c r="AM70" s="349"/>
      <c r="AN70" s="349"/>
      <c r="AO70" s="349"/>
      <c r="AP70" s="349"/>
      <c r="AQ70" s="349"/>
      <c r="AR70" s="349"/>
      <c r="AS70" s="349"/>
      <c r="AT70" s="349"/>
      <c r="AU70" s="349"/>
    </row>
    <row r="71" spans="1:47" ht="15.75" thickBot="1" x14ac:dyDescent="0.3">
      <c r="A71" s="327"/>
      <c r="B71" s="326"/>
      <c r="C71" s="327"/>
      <c r="D71" s="345"/>
      <c r="E71" s="192"/>
      <c r="F71" s="333"/>
      <c r="G71" s="333"/>
      <c r="H71" s="333"/>
      <c r="I71" s="333"/>
      <c r="J71" s="333"/>
      <c r="K71" s="333"/>
      <c r="L71" s="333"/>
      <c r="M71" s="333"/>
      <c r="N71" s="333"/>
      <c r="O71" s="333"/>
      <c r="P71" s="333"/>
      <c r="Q71" s="333"/>
      <c r="R71" s="333"/>
      <c r="S71" s="333"/>
      <c r="T71" s="333"/>
      <c r="U71" s="333"/>
      <c r="V71" s="333"/>
      <c r="W71" s="54"/>
      <c r="X71" s="341"/>
      <c r="Y71" s="341"/>
      <c r="Z71" s="347"/>
      <c r="AA71" s="348"/>
      <c r="AB71" s="347"/>
      <c r="AC71" s="347"/>
      <c r="AD71" s="349"/>
      <c r="AE71" s="349"/>
      <c r="AF71" s="349"/>
      <c r="AG71" s="349"/>
      <c r="AH71" s="349"/>
      <c r="AI71" s="349"/>
      <c r="AJ71" s="349"/>
      <c r="AK71" s="349"/>
      <c r="AL71" s="349"/>
      <c r="AM71" s="349"/>
      <c r="AN71" s="349"/>
      <c r="AO71" s="349"/>
      <c r="AP71" s="349"/>
      <c r="AQ71" s="349"/>
      <c r="AR71" s="349"/>
      <c r="AS71" s="349"/>
      <c r="AT71" s="349"/>
      <c r="AU71" s="349"/>
    </row>
    <row r="72" spans="1:47" ht="15.75" thickBot="1" x14ac:dyDescent="0.3">
      <c r="A72" s="425"/>
      <c r="B72" s="426"/>
      <c r="C72" s="425"/>
      <c r="D72" s="427"/>
      <c r="E72" s="428"/>
      <c r="F72" s="429"/>
      <c r="G72" s="429"/>
      <c r="H72" s="429"/>
      <c r="I72" s="444" t="str">
        <f>'FY 22 Urban VA Calculator'!AU66</f>
        <v>Medicare and VPD Adjusted Rate - Urban Wage Index in CBSA</v>
      </c>
      <c r="J72" s="445"/>
      <c r="K72" s="445"/>
      <c r="L72" s="445"/>
      <c r="M72" s="445"/>
      <c r="N72" s="445"/>
      <c r="O72" s="445"/>
      <c r="P72" s="445"/>
      <c r="Q72" s="445"/>
      <c r="R72" s="445"/>
      <c r="S72" s="445"/>
      <c r="T72" s="445"/>
      <c r="U72" s="445"/>
      <c r="V72" s="445"/>
      <c r="W72" s="54"/>
      <c r="X72" s="341"/>
      <c r="Y72" s="341"/>
      <c r="Z72" s="347"/>
      <c r="AA72" s="348"/>
      <c r="AB72" s="347"/>
      <c r="AC72" s="347"/>
      <c r="AD72" s="431"/>
      <c r="AE72" s="431"/>
      <c r="AF72" s="431"/>
      <c r="AG72" s="401" t="str">
        <f>'FY 22 Urban VA Calculator'!AB66</f>
        <v>VA and VPD Adjusted Rate - Urban Wage Index in CBSA</v>
      </c>
      <c r="AH72" s="404"/>
      <c r="AI72" s="404"/>
      <c r="AJ72" s="404"/>
      <c r="AK72" s="404"/>
      <c r="AL72" s="404"/>
      <c r="AM72" s="404"/>
      <c r="AN72" s="404"/>
      <c r="AO72" s="404"/>
      <c r="AP72" s="404"/>
      <c r="AQ72" s="404"/>
      <c r="AR72" s="404"/>
      <c r="AS72" s="404"/>
      <c r="AT72" s="404"/>
      <c r="AU72" s="405"/>
    </row>
    <row r="73" spans="1:47" ht="30" customHeight="1" x14ac:dyDescent="0.25">
      <c r="A73" s="425"/>
      <c r="B73" s="425"/>
      <c r="C73" s="425"/>
      <c r="D73" s="442"/>
      <c r="E73" s="443"/>
      <c r="F73" s="443"/>
      <c r="G73" s="443"/>
      <c r="H73" s="443"/>
      <c r="I73" s="357" t="str">
        <f>'FY 22 Urban VA Calculator'!AU67</f>
        <v>Day
1-3</v>
      </c>
      <c r="J73" s="358" t="str">
        <f>'FY 22 Urban VA Calculator'!AV67</f>
        <v>Day
4-20</v>
      </c>
      <c r="K73" s="358" t="str">
        <f>'FY 22 Urban VA Calculator'!AW67</f>
        <v>Day
21-27</v>
      </c>
      <c r="L73" s="358" t="str">
        <f>'FY 22 Urban VA Calculator'!AX67</f>
        <v>Day
28-34</v>
      </c>
      <c r="M73" s="358" t="str">
        <f>'FY 22 Urban VA Calculator'!AY67</f>
        <v>Day
35-41</v>
      </c>
      <c r="N73" s="358" t="str">
        <f>'FY 22 Urban VA Calculator'!AZ67</f>
        <v>Day
42-48</v>
      </c>
      <c r="O73" s="358" t="str">
        <f>'FY 22 Urban VA Calculator'!BA67</f>
        <v>Day
49-55</v>
      </c>
      <c r="P73" s="358" t="str">
        <f>'FY 22 Urban VA Calculator'!BB67</f>
        <v>Day
56-62</v>
      </c>
      <c r="Q73" s="358" t="str">
        <f>'FY 22 Urban VA Calculator'!BC67</f>
        <v>Day
63-69</v>
      </c>
      <c r="R73" s="358" t="str">
        <f>'FY 22 Urban VA Calculator'!BD67</f>
        <v>Day
70-76</v>
      </c>
      <c r="S73" s="358" t="str">
        <f>'FY 22 Urban VA Calculator'!BE67</f>
        <v>Day
77-83</v>
      </c>
      <c r="T73" s="358" t="str">
        <f>'FY 22 Urban VA Calculator'!BF67</f>
        <v>Day
84-90</v>
      </c>
      <c r="U73" s="358" t="str">
        <f>'FY 22 Urban VA Calculator'!BG67</f>
        <v>Day
91-97</v>
      </c>
      <c r="V73" s="358" t="str">
        <f>'FY 22 Urban VA Calculator'!BH67</f>
        <v>Day
98-100</v>
      </c>
      <c r="W73" s="54"/>
      <c r="X73" s="341"/>
      <c r="Y73" s="341"/>
      <c r="Z73" s="347"/>
      <c r="AA73" s="348"/>
      <c r="AB73" s="347"/>
      <c r="AC73" s="347"/>
      <c r="AD73" s="432"/>
      <c r="AE73" s="432"/>
      <c r="AF73" s="432"/>
      <c r="AG73" s="410" t="str">
        <f>'FY 22 Urban VA Calculator'!AB67</f>
        <v>Day
1-3</v>
      </c>
      <c r="AH73" s="411" t="str">
        <f>'FY 22 Urban VA Calculator'!AC67</f>
        <v>Day
4-20</v>
      </c>
      <c r="AI73" s="411" t="str">
        <f>'FY 22 Urban VA Calculator'!AD67</f>
        <v>Day
21-27</v>
      </c>
      <c r="AJ73" s="411" t="str">
        <f>'FY 22 Urban VA Calculator'!AE67</f>
        <v>Day
28-34</v>
      </c>
      <c r="AK73" s="411" t="str">
        <f>'FY 22 Urban VA Calculator'!AF67</f>
        <v>Day
35-41</v>
      </c>
      <c r="AL73" s="411" t="str">
        <f>'FY 22 Urban VA Calculator'!AG67</f>
        <v>Day
42-48</v>
      </c>
      <c r="AM73" s="411" t="str">
        <f>'FY 22 Urban VA Calculator'!AH67</f>
        <v>Day
49-55</v>
      </c>
      <c r="AN73" s="411" t="str">
        <f>'FY 22 Urban VA Calculator'!AI67</f>
        <v>Day
56-62</v>
      </c>
      <c r="AO73" s="411" t="str">
        <f>'FY 22 Urban VA Calculator'!AJ67</f>
        <v>Day
63-69</v>
      </c>
      <c r="AP73" s="411" t="str">
        <f>'FY 22 Urban VA Calculator'!AK67</f>
        <v>Day
70-76</v>
      </c>
      <c r="AQ73" s="411" t="str">
        <f>'FY 22 Urban VA Calculator'!AL67</f>
        <v>Day
77-83</v>
      </c>
      <c r="AR73" s="411" t="str">
        <f>'FY 22 Urban VA Calculator'!AM67</f>
        <v>Day
84-90</v>
      </c>
      <c r="AS73" s="411" t="str">
        <f>'FY 22 Urban VA Calculator'!AN67</f>
        <v>Day
91-97</v>
      </c>
      <c r="AT73" s="412" t="str">
        <f>'FY 22 Urban VA Calculator'!AO67</f>
        <v>Day
98-100</v>
      </c>
      <c r="AU73" s="472" t="str">
        <f>'FY 22 Urban VA Calculator'!AP67</f>
        <v>Day
100+</v>
      </c>
    </row>
    <row r="74" spans="1:47" s="53" customFormat="1" ht="75" x14ac:dyDescent="0.25">
      <c r="A74" s="352" t="str">
        <f>'FY 22 Urban VA Calculator'!A68</f>
        <v>PDPM OT Component Group</v>
      </c>
      <c r="B74" s="352" t="str">
        <f>'FY 22 Urban VA Calculator'!B68</f>
        <v>PT/OT   GG-based Function Score</v>
      </c>
      <c r="C74" s="352" t="str">
        <f>'FY 22 Urban VA Calculator'!E68</f>
        <v>Unadjusted Federal Base Rate FY 2022</v>
      </c>
      <c r="D74" s="353" t="str">
        <f>'FY 22 Urban VA Calculator'!F68</f>
        <v>CMI **</v>
      </c>
      <c r="E74" s="351" t="str">
        <f>'FY 22 Urban VA Calculator'!G68</f>
        <v>Medicare FY 2022 Rate Urban</v>
      </c>
      <c r="F74" s="351" t="str">
        <f>'FY 22 Urban VA Calculator'!AR68</f>
        <v>FY 2022 Labor Portion (70.4%)</v>
      </c>
      <c r="G74" s="351" t="str">
        <f>'FY 22 Urban VA Calculator'!AS68</f>
        <v>Non-Labor Portion</v>
      </c>
      <c r="H74" s="355" t="str">
        <f>'FY 22 Urban VA Calculator'!AT68</f>
        <v>Wage Index Adjusted Medicare Base Rate</v>
      </c>
      <c r="I74" s="359" t="str">
        <f>'FY 22 Urban VA Calculator'!AU68</f>
        <v>Medicare Base Rate * 1</v>
      </c>
      <c r="J74" s="351" t="str">
        <f>'FY 22 Urban VA Calculator'!AV68</f>
        <v>Medicare Base Rate * 1</v>
      </c>
      <c r="K74" s="351" t="str">
        <f>'FY 22 Urban VA Calculator'!AW68</f>
        <v>Medicare Base Rate * 0.98</v>
      </c>
      <c r="L74" s="351" t="str">
        <f>'FY 22 Urban VA Calculator'!AX68</f>
        <v>Medicare Base Rate * 0.96</v>
      </c>
      <c r="M74" s="351" t="str">
        <f>'FY 22 Urban VA Calculator'!AY68</f>
        <v>Medicare Base Rate * 0.94</v>
      </c>
      <c r="N74" s="351" t="str">
        <f>'FY 22 Urban VA Calculator'!AZ68</f>
        <v>Medicare Base Rate * 0.92</v>
      </c>
      <c r="O74" s="351" t="str">
        <f>'FY 22 Urban VA Calculator'!BA68</f>
        <v>Medicare Base Rate * 0.9</v>
      </c>
      <c r="P74" s="351" t="str">
        <f>'FY 22 Urban VA Calculator'!BB68</f>
        <v>Medicare Base Rate * 0.88</v>
      </c>
      <c r="Q74" s="351" t="str">
        <f>'FY 22 Urban VA Calculator'!BC68</f>
        <v>Medicare Base Rate * 0.86</v>
      </c>
      <c r="R74" s="351" t="str">
        <f>'FY 22 Urban VA Calculator'!BD68</f>
        <v>Medicare Base Rate * 0.84</v>
      </c>
      <c r="S74" s="351" t="str">
        <f>'FY 22 Urban VA Calculator'!BE68</f>
        <v>Medicare Base Rate * 0.82</v>
      </c>
      <c r="T74" s="351" t="str">
        <f>'FY 22 Urban VA Calculator'!BF68</f>
        <v>Medicare Base Rate * 0.8</v>
      </c>
      <c r="U74" s="351" t="str">
        <f>'FY 22 Urban VA Calculator'!BG68</f>
        <v>Medicare Base Rate * 0.78</v>
      </c>
      <c r="V74" s="351" t="str">
        <f>'FY 22 Urban VA Calculator'!BH68</f>
        <v>Medicare Base Rate * 0.76</v>
      </c>
      <c r="X74" s="370" t="str">
        <f>'FY 22 Urban VA Calculator'!A68</f>
        <v>PDPM OT Component Group</v>
      </c>
      <c r="Y74" s="370" t="str">
        <f>'FY 22 Urban VA Calculator'!B68</f>
        <v>PT/OT   GG-based Function Score</v>
      </c>
      <c r="Z74" s="371" t="str">
        <f>'FY 22 Urban VA Calculator'!E68</f>
        <v>Unadjusted Federal Base Rate FY 2022</v>
      </c>
      <c r="AA74" s="372" t="str">
        <f>'FY 22 Urban VA Calculator'!F68</f>
        <v>CMI **</v>
      </c>
      <c r="AB74" s="371" t="str">
        <f>'FY 22 Urban VA Calculator'!G68</f>
        <v>Medicare FY 2022 Rate Urban</v>
      </c>
      <c r="AC74" s="371" t="str">
        <f>'FY 22 Urban VA Calculator'!H68</f>
        <v>Base Rate After VA Adjustment (PDPM*0.6)</v>
      </c>
      <c r="AD74" s="418" t="str">
        <f>'FY 22 Urban VA Calculator'!Y68</f>
        <v>FY 2022 Labor Portion (70.4%)</v>
      </c>
      <c r="AE74" s="418" t="str">
        <f>'FY 22 Urban VA Calculator'!Z68</f>
        <v>Non-Labor Portion</v>
      </c>
      <c r="AF74" s="419" t="str">
        <f>'FY 22 Urban VA Calculator'!AA68</f>
        <v>Wage Index Adjusted VA Base Rate</v>
      </c>
      <c r="AG74" s="477" t="str">
        <f>'FY 22 Urban VA Calculator'!AB68</f>
        <v>VA Base Rate * 1</v>
      </c>
      <c r="AH74" s="418" t="str">
        <f>'FY 22 Urban VA Calculator'!AC68</f>
        <v>VA Base Rate * 1</v>
      </c>
      <c r="AI74" s="418" t="str">
        <f>'FY 22 Urban VA Calculator'!AD68</f>
        <v>VA Base Rate * 0.98</v>
      </c>
      <c r="AJ74" s="418" t="str">
        <f>'FY 22 Urban VA Calculator'!AE68</f>
        <v>VA Base Rate * 0.96</v>
      </c>
      <c r="AK74" s="418" t="str">
        <f>'FY 22 Urban VA Calculator'!AF68</f>
        <v>VA Base Rate * 0.94</v>
      </c>
      <c r="AL74" s="418" t="str">
        <f>'FY 22 Urban VA Calculator'!AG68</f>
        <v>VA Base Rate * 0.92</v>
      </c>
      <c r="AM74" s="418" t="str">
        <f>'FY 22 Urban VA Calculator'!AH68</f>
        <v>VA Base Rate * 0.9</v>
      </c>
      <c r="AN74" s="418" t="str">
        <f>'FY 22 Urban VA Calculator'!AI68</f>
        <v>VA Base Rate * 0.88</v>
      </c>
      <c r="AO74" s="418" t="str">
        <f>'FY 22 Urban VA Calculator'!AJ68</f>
        <v>VA Base Rate * 0.86</v>
      </c>
      <c r="AP74" s="418" t="str">
        <f>'FY 22 Urban VA Calculator'!AK68</f>
        <v>VA Base Rate * 0.84</v>
      </c>
      <c r="AQ74" s="418" t="str">
        <f>'FY 22 Urban VA Calculator'!AL68</f>
        <v>VA Base Rate * 0.82</v>
      </c>
      <c r="AR74" s="418" t="str">
        <f>'FY 22 Urban VA Calculator'!AM68</f>
        <v>VA Base Rate * 0.8</v>
      </c>
      <c r="AS74" s="418" t="str">
        <f>'FY 22 Urban VA Calculator'!AN68</f>
        <v>VA Base Rate * 0.78</v>
      </c>
      <c r="AT74" s="419" t="str">
        <f>'FY 22 Urban VA Calculator'!AO68</f>
        <v>VA Base Rate * 0.76</v>
      </c>
      <c r="AU74" s="478" t="str">
        <f>'FY 22 Urban VA Calculator'!AP68</f>
        <v>VA Fee Schedule</v>
      </c>
    </row>
    <row r="75" spans="1:47" x14ac:dyDescent="0.25">
      <c r="A75" s="354" t="str">
        <f>'FY 22 Urban VA Calculator'!A69</f>
        <v>A</v>
      </c>
      <c r="B75" s="328" t="str">
        <f>'FY 22 Urban VA Calculator'!B69</f>
        <v>0-5</v>
      </c>
      <c r="C75" s="330">
        <f>'FY 22 Urban VA Calculator'!E69</f>
        <v>58.48</v>
      </c>
      <c r="D75" s="155">
        <f>'FY 22 Urban VA Calculator'!F69</f>
        <v>1.49</v>
      </c>
      <c r="E75" s="199">
        <f>'FY 22 Urban VA Calculator'!G69</f>
        <v>87.135199999999998</v>
      </c>
      <c r="F75" s="337">
        <f>'FY 22 Urban VA Calculator'!AR69</f>
        <v>61.343180799999992</v>
      </c>
      <c r="G75" s="337">
        <f>'FY 22 Urban VA Calculator'!AS69</f>
        <v>25.792019200000006</v>
      </c>
      <c r="H75" s="356">
        <f>'FY 22 Urban VA Calculator'!AT69</f>
        <v>87.135199999999998</v>
      </c>
      <c r="I75" s="360">
        <f>'FY 22 Urban VA Calculator'!AU69</f>
        <v>87.135199999999998</v>
      </c>
      <c r="J75" s="361">
        <f>'FY 22 Urban VA Calculator'!AV69</f>
        <v>87.135199999999998</v>
      </c>
      <c r="K75" s="361">
        <f>'FY 22 Urban VA Calculator'!AW69</f>
        <v>85.392495999999994</v>
      </c>
      <c r="L75" s="361">
        <f>'FY 22 Urban VA Calculator'!AX69</f>
        <v>83.649791999999991</v>
      </c>
      <c r="M75" s="361">
        <f>'FY 22 Urban VA Calculator'!AY69</f>
        <v>81.907087999999987</v>
      </c>
      <c r="N75" s="361">
        <f>'FY 22 Urban VA Calculator'!AZ69</f>
        <v>80.164383999999998</v>
      </c>
      <c r="O75" s="361">
        <f>'FY 22 Urban VA Calculator'!BA69</f>
        <v>78.421679999999995</v>
      </c>
      <c r="P75" s="361">
        <f>'FY 22 Urban VA Calculator'!BB69</f>
        <v>76.678975999999992</v>
      </c>
      <c r="Q75" s="361">
        <f>'FY 22 Urban VA Calculator'!BC69</f>
        <v>74.936272000000002</v>
      </c>
      <c r="R75" s="361">
        <f>'FY 22 Urban VA Calculator'!BD69</f>
        <v>73.193567999999999</v>
      </c>
      <c r="S75" s="361">
        <f>'FY 22 Urban VA Calculator'!BE69</f>
        <v>71.450863999999996</v>
      </c>
      <c r="T75" s="361">
        <f>'FY 22 Urban VA Calculator'!BF69</f>
        <v>69.708160000000007</v>
      </c>
      <c r="U75" s="361">
        <f>'FY 22 Urban VA Calculator'!BG69</f>
        <v>67.965456000000003</v>
      </c>
      <c r="V75" s="361">
        <f>'FY 22 Urban VA Calculator'!BH69</f>
        <v>66.222752</v>
      </c>
      <c r="W75" s="54"/>
      <c r="X75" s="373" t="str">
        <f>'FY 22 Urban VA Calculator'!A69</f>
        <v>A</v>
      </c>
      <c r="Y75" s="386" t="str">
        <f>'FY 22 Urban VA Calculator'!B69</f>
        <v>0-5</v>
      </c>
      <c r="Z75" s="387">
        <f>'FY 22 Urban VA Calculator'!E69</f>
        <v>58.48</v>
      </c>
      <c r="AA75" s="388">
        <f>'FY 22 Urban VA Calculator'!F69</f>
        <v>1.49</v>
      </c>
      <c r="AB75" s="387">
        <f>'FY 22 Urban VA Calculator'!G69</f>
        <v>87.135199999999998</v>
      </c>
      <c r="AC75" s="387">
        <f>'FY 22 Urban VA Calculator'!H69</f>
        <v>52.281119999999994</v>
      </c>
      <c r="AD75" s="336">
        <f>'FY 22 Urban VA Calculator'!Y69</f>
        <v>36.805908479999992</v>
      </c>
      <c r="AE75" s="336">
        <f>'FY 22 Urban VA Calculator'!Z69</f>
        <v>15.475211520000002</v>
      </c>
      <c r="AF75" s="377">
        <f>'FY 22 Urban VA Calculator'!AA69</f>
        <v>52.281119999999994</v>
      </c>
      <c r="AG75" s="378">
        <f>'FY 22 Urban VA Calculator'!AB69</f>
        <v>52.281119999999994</v>
      </c>
      <c r="AH75" s="379">
        <f>'FY 22 Urban VA Calculator'!AC69</f>
        <v>52.281119999999994</v>
      </c>
      <c r="AI75" s="379">
        <f>'FY 22 Urban VA Calculator'!AD69</f>
        <v>51.235497599999995</v>
      </c>
      <c r="AJ75" s="379">
        <f>'FY 22 Urban VA Calculator'!AE69</f>
        <v>50.189875199999996</v>
      </c>
      <c r="AK75" s="379">
        <f>'FY 22 Urban VA Calculator'!AF69</f>
        <v>49.14425279999999</v>
      </c>
      <c r="AL75" s="379">
        <f>'FY 22 Urban VA Calculator'!AG69</f>
        <v>48.098630399999998</v>
      </c>
      <c r="AM75" s="379">
        <f>'FY 22 Urban VA Calculator'!AH69</f>
        <v>47.053007999999998</v>
      </c>
      <c r="AN75" s="379">
        <f>'FY 22 Urban VA Calculator'!AI69</f>
        <v>46.007385599999992</v>
      </c>
      <c r="AO75" s="379">
        <f>'FY 22 Urban VA Calculator'!AJ69</f>
        <v>44.961763199999993</v>
      </c>
      <c r="AP75" s="379">
        <f>'FY 22 Urban VA Calculator'!AK69</f>
        <v>43.916140799999994</v>
      </c>
      <c r="AQ75" s="379">
        <f>'FY 22 Urban VA Calculator'!AL69</f>
        <v>42.870518399999995</v>
      </c>
      <c r="AR75" s="379">
        <f>'FY 22 Urban VA Calculator'!AM69</f>
        <v>41.824895999999995</v>
      </c>
      <c r="AS75" s="379">
        <f>'FY 22 Urban VA Calculator'!AN69</f>
        <v>40.779273599999996</v>
      </c>
      <c r="AT75" s="393">
        <f>'FY 22 Urban VA Calculator'!AO69</f>
        <v>39.733651199999997</v>
      </c>
      <c r="AU75" s="395"/>
    </row>
    <row r="76" spans="1:47" x14ac:dyDescent="0.25">
      <c r="A76" s="354" t="str">
        <f>'FY 22 Urban VA Calculator'!A70</f>
        <v>B</v>
      </c>
      <c r="B76" s="328" t="str">
        <f>'FY 22 Urban VA Calculator'!B70</f>
        <v>6-9</v>
      </c>
      <c r="C76" s="330">
        <f>'FY 22 Urban VA Calculator'!E70</f>
        <v>58.48</v>
      </c>
      <c r="D76" s="155">
        <f>'FY 22 Urban VA Calculator'!F70</f>
        <v>1.63</v>
      </c>
      <c r="E76" s="199">
        <f>'FY 22 Urban VA Calculator'!G70</f>
        <v>95.322399999999988</v>
      </c>
      <c r="F76" s="337">
        <f>'FY 22 Urban VA Calculator'!AR70</f>
        <v>67.106969599999985</v>
      </c>
      <c r="G76" s="337">
        <f>'FY 22 Urban VA Calculator'!AS70</f>
        <v>28.215430400000002</v>
      </c>
      <c r="H76" s="356">
        <f>'FY 22 Urban VA Calculator'!AT70</f>
        <v>95.322399999999988</v>
      </c>
      <c r="I76" s="360">
        <f>'FY 22 Urban VA Calculator'!AU70</f>
        <v>95.322399999999988</v>
      </c>
      <c r="J76" s="361">
        <f>'FY 22 Urban VA Calculator'!AV70</f>
        <v>95.322399999999988</v>
      </c>
      <c r="K76" s="361">
        <f>'FY 22 Urban VA Calculator'!AW70</f>
        <v>93.41595199999999</v>
      </c>
      <c r="L76" s="361">
        <f>'FY 22 Urban VA Calculator'!AX70</f>
        <v>91.509503999999978</v>
      </c>
      <c r="M76" s="361">
        <f>'FY 22 Urban VA Calculator'!AY70</f>
        <v>89.603055999999981</v>
      </c>
      <c r="N76" s="361">
        <f>'FY 22 Urban VA Calculator'!AZ70</f>
        <v>87.696607999999998</v>
      </c>
      <c r="O76" s="361">
        <f>'FY 22 Urban VA Calculator'!BA70</f>
        <v>85.790159999999986</v>
      </c>
      <c r="P76" s="361">
        <f>'FY 22 Urban VA Calculator'!BB70</f>
        <v>83.883711999999989</v>
      </c>
      <c r="Q76" s="361">
        <f>'FY 22 Urban VA Calculator'!BC70</f>
        <v>81.977263999999991</v>
      </c>
      <c r="R76" s="361">
        <f>'FY 22 Urban VA Calculator'!BD70</f>
        <v>80.070815999999994</v>
      </c>
      <c r="S76" s="361">
        <f>'FY 22 Urban VA Calculator'!BE70</f>
        <v>78.164367999999982</v>
      </c>
      <c r="T76" s="361">
        <f>'FY 22 Urban VA Calculator'!BF70</f>
        <v>76.257919999999999</v>
      </c>
      <c r="U76" s="361">
        <f>'FY 22 Urban VA Calculator'!BG70</f>
        <v>74.351471999999987</v>
      </c>
      <c r="V76" s="361">
        <f>'FY 22 Urban VA Calculator'!BH70</f>
        <v>72.445023999999989</v>
      </c>
      <c r="W76" s="54"/>
      <c r="X76" s="373" t="str">
        <f>'FY 22 Urban VA Calculator'!A70</f>
        <v>B</v>
      </c>
      <c r="Y76" s="386" t="str">
        <f>'FY 22 Urban VA Calculator'!B70</f>
        <v>6-9</v>
      </c>
      <c r="Z76" s="387">
        <f>'FY 22 Urban VA Calculator'!E70</f>
        <v>58.48</v>
      </c>
      <c r="AA76" s="388">
        <f>'FY 22 Urban VA Calculator'!F70</f>
        <v>1.63</v>
      </c>
      <c r="AB76" s="387">
        <f>'FY 22 Urban VA Calculator'!G70</f>
        <v>95.322399999999988</v>
      </c>
      <c r="AC76" s="387">
        <f>'FY 22 Urban VA Calculator'!H70</f>
        <v>57.193439999999988</v>
      </c>
      <c r="AD76" s="336">
        <f>'FY 22 Urban VA Calculator'!Y70</f>
        <v>40.264181759999992</v>
      </c>
      <c r="AE76" s="336">
        <f>'FY 22 Urban VA Calculator'!Z70</f>
        <v>16.929258239999996</v>
      </c>
      <c r="AF76" s="377">
        <f>'FY 22 Urban VA Calculator'!AA70</f>
        <v>57.193439999999988</v>
      </c>
      <c r="AG76" s="378">
        <f>'FY 22 Urban VA Calculator'!AB70</f>
        <v>57.193439999999988</v>
      </c>
      <c r="AH76" s="379">
        <f>'FY 22 Urban VA Calculator'!AC70</f>
        <v>57.193439999999988</v>
      </c>
      <c r="AI76" s="379">
        <f>'FY 22 Urban VA Calculator'!AD70</f>
        <v>56.049571199999988</v>
      </c>
      <c r="AJ76" s="379">
        <f>'FY 22 Urban VA Calculator'!AE70</f>
        <v>54.905702399999988</v>
      </c>
      <c r="AK76" s="379">
        <f>'FY 22 Urban VA Calculator'!AF70</f>
        <v>53.761833599999989</v>
      </c>
      <c r="AL76" s="379">
        <f>'FY 22 Urban VA Calculator'!AG70</f>
        <v>52.617964799999989</v>
      </c>
      <c r="AM76" s="379">
        <f>'FY 22 Urban VA Calculator'!AH70</f>
        <v>51.474095999999989</v>
      </c>
      <c r="AN76" s="379">
        <f>'FY 22 Urban VA Calculator'!AI70</f>
        <v>50.330227199999989</v>
      </c>
      <c r="AO76" s="379">
        <f>'FY 22 Urban VA Calculator'!AJ70</f>
        <v>49.186358399999989</v>
      </c>
      <c r="AP76" s="379">
        <f>'FY 22 Urban VA Calculator'!AK70</f>
        <v>48.042489599999989</v>
      </c>
      <c r="AQ76" s="379">
        <f>'FY 22 Urban VA Calculator'!AL70</f>
        <v>46.898620799999989</v>
      </c>
      <c r="AR76" s="379">
        <f>'FY 22 Urban VA Calculator'!AM70</f>
        <v>45.754751999999996</v>
      </c>
      <c r="AS76" s="379">
        <f>'FY 22 Urban VA Calculator'!AN70</f>
        <v>44.610883199999989</v>
      </c>
      <c r="AT76" s="393">
        <f>'FY 22 Urban VA Calculator'!AO70</f>
        <v>43.467014399999989</v>
      </c>
      <c r="AU76" s="395"/>
    </row>
    <row r="77" spans="1:47" x14ac:dyDescent="0.25">
      <c r="A77" s="354" t="str">
        <f>'FY 22 Urban VA Calculator'!A71</f>
        <v>C</v>
      </c>
      <c r="B77" s="328" t="str">
        <f>'FY 22 Urban VA Calculator'!B71</f>
        <v>10-23</v>
      </c>
      <c r="C77" s="330">
        <f>'FY 22 Urban VA Calculator'!E71</f>
        <v>58.48</v>
      </c>
      <c r="D77" s="155">
        <f>'FY 22 Urban VA Calculator'!F71</f>
        <v>1.69</v>
      </c>
      <c r="E77" s="199">
        <f>'FY 22 Urban VA Calculator'!G71</f>
        <v>98.831199999999995</v>
      </c>
      <c r="F77" s="337">
        <f>'FY 22 Urban VA Calculator'!AR71</f>
        <v>69.577164799999991</v>
      </c>
      <c r="G77" s="337">
        <f>'FY 22 Urban VA Calculator'!AS71</f>
        <v>29.254035200000004</v>
      </c>
      <c r="H77" s="356">
        <f>'FY 22 Urban VA Calculator'!AT71</f>
        <v>98.831199999999995</v>
      </c>
      <c r="I77" s="360">
        <f>'FY 22 Urban VA Calculator'!AU71</f>
        <v>98.831199999999995</v>
      </c>
      <c r="J77" s="361">
        <f>'FY 22 Urban VA Calculator'!AV71</f>
        <v>98.831199999999995</v>
      </c>
      <c r="K77" s="361">
        <f>'FY 22 Urban VA Calculator'!AW71</f>
        <v>96.854575999999994</v>
      </c>
      <c r="L77" s="361">
        <f>'FY 22 Urban VA Calculator'!AX71</f>
        <v>94.877951999999993</v>
      </c>
      <c r="M77" s="361">
        <f>'FY 22 Urban VA Calculator'!AY71</f>
        <v>92.901327999999992</v>
      </c>
      <c r="N77" s="361">
        <f>'FY 22 Urban VA Calculator'!AZ71</f>
        <v>90.924704000000006</v>
      </c>
      <c r="O77" s="361">
        <f>'FY 22 Urban VA Calculator'!BA71</f>
        <v>88.948080000000004</v>
      </c>
      <c r="P77" s="361">
        <f>'FY 22 Urban VA Calculator'!BB71</f>
        <v>86.971456000000003</v>
      </c>
      <c r="Q77" s="361">
        <f>'FY 22 Urban VA Calculator'!BC71</f>
        <v>84.994831999999988</v>
      </c>
      <c r="R77" s="361">
        <f>'FY 22 Urban VA Calculator'!BD71</f>
        <v>83.018207999999987</v>
      </c>
      <c r="S77" s="361">
        <f>'FY 22 Urban VA Calculator'!BE71</f>
        <v>81.041583999999986</v>
      </c>
      <c r="T77" s="361">
        <f>'FY 22 Urban VA Calculator'!BF71</f>
        <v>79.064959999999999</v>
      </c>
      <c r="U77" s="361">
        <f>'FY 22 Urban VA Calculator'!BG71</f>
        <v>77.088335999999998</v>
      </c>
      <c r="V77" s="361">
        <f>'FY 22 Urban VA Calculator'!BH71</f>
        <v>75.111711999999997</v>
      </c>
      <c r="W77" s="54"/>
      <c r="X77" s="373" t="str">
        <f>'FY 22 Urban VA Calculator'!A71</f>
        <v>C</v>
      </c>
      <c r="Y77" s="386" t="str">
        <f>'FY 22 Urban VA Calculator'!B71</f>
        <v>10-23</v>
      </c>
      <c r="Z77" s="387">
        <f>'FY 22 Urban VA Calculator'!E71</f>
        <v>58.48</v>
      </c>
      <c r="AA77" s="388">
        <f>'FY 22 Urban VA Calculator'!F71</f>
        <v>1.69</v>
      </c>
      <c r="AB77" s="387">
        <f>'FY 22 Urban VA Calculator'!G71</f>
        <v>98.831199999999995</v>
      </c>
      <c r="AC77" s="387">
        <f>'FY 22 Urban VA Calculator'!H71</f>
        <v>59.298719999999996</v>
      </c>
      <c r="AD77" s="336">
        <f>'FY 22 Urban VA Calculator'!Y71</f>
        <v>41.746298879999998</v>
      </c>
      <c r="AE77" s="336">
        <f>'FY 22 Urban VA Calculator'!Z71</f>
        <v>17.552421119999998</v>
      </c>
      <c r="AF77" s="377">
        <f>'FY 22 Urban VA Calculator'!AA71</f>
        <v>59.298719999999996</v>
      </c>
      <c r="AG77" s="378">
        <f>'FY 22 Urban VA Calculator'!AB71</f>
        <v>59.298719999999996</v>
      </c>
      <c r="AH77" s="379">
        <f>'FY 22 Urban VA Calculator'!AC71</f>
        <v>59.298719999999996</v>
      </c>
      <c r="AI77" s="379">
        <f>'FY 22 Urban VA Calculator'!AD71</f>
        <v>58.112745599999997</v>
      </c>
      <c r="AJ77" s="379">
        <f>'FY 22 Urban VA Calculator'!AE71</f>
        <v>56.926771199999997</v>
      </c>
      <c r="AK77" s="379">
        <f>'FY 22 Urban VA Calculator'!AF71</f>
        <v>55.740796799999991</v>
      </c>
      <c r="AL77" s="379">
        <f>'FY 22 Urban VA Calculator'!AG71</f>
        <v>54.554822399999999</v>
      </c>
      <c r="AM77" s="379">
        <f>'FY 22 Urban VA Calculator'!AH71</f>
        <v>53.368848</v>
      </c>
      <c r="AN77" s="379">
        <f>'FY 22 Urban VA Calculator'!AI71</f>
        <v>52.182873599999994</v>
      </c>
      <c r="AO77" s="379">
        <f>'FY 22 Urban VA Calculator'!AJ71</f>
        <v>50.996899199999994</v>
      </c>
      <c r="AP77" s="379">
        <f>'FY 22 Urban VA Calculator'!AK71</f>
        <v>49.810924799999995</v>
      </c>
      <c r="AQ77" s="379">
        <f>'FY 22 Urban VA Calculator'!AL71</f>
        <v>48.624950399999996</v>
      </c>
      <c r="AR77" s="379">
        <f>'FY 22 Urban VA Calculator'!AM71</f>
        <v>47.438975999999997</v>
      </c>
      <c r="AS77" s="379">
        <f>'FY 22 Urban VA Calculator'!AN71</f>
        <v>46.253001599999997</v>
      </c>
      <c r="AT77" s="393">
        <f>'FY 22 Urban VA Calculator'!AO71</f>
        <v>45.067027199999998</v>
      </c>
      <c r="AU77" s="395"/>
    </row>
    <row r="78" spans="1:47" x14ac:dyDescent="0.25">
      <c r="A78" s="354" t="str">
        <f>'FY 22 Urban VA Calculator'!A72</f>
        <v>D</v>
      </c>
      <c r="B78" s="328" t="str">
        <f>'FY 22 Urban VA Calculator'!B72</f>
        <v>24</v>
      </c>
      <c r="C78" s="330">
        <f>'FY 22 Urban VA Calculator'!E72</f>
        <v>58.48</v>
      </c>
      <c r="D78" s="155">
        <f>'FY 22 Urban VA Calculator'!F72</f>
        <v>1.53</v>
      </c>
      <c r="E78" s="199">
        <f>'FY 22 Urban VA Calculator'!G72</f>
        <v>89.474400000000003</v>
      </c>
      <c r="F78" s="337">
        <f>'FY 22 Urban VA Calculator'!AR72</f>
        <v>62.989977599999996</v>
      </c>
      <c r="G78" s="337">
        <f>'FY 22 Urban VA Calculator'!AS72</f>
        <v>26.484422400000007</v>
      </c>
      <c r="H78" s="356">
        <f>'FY 22 Urban VA Calculator'!AT72</f>
        <v>89.474400000000003</v>
      </c>
      <c r="I78" s="360">
        <f>'FY 22 Urban VA Calculator'!AU72</f>
        <v>89.474400000000003</v>
      </c>
      <c r="J78" s="361">
        <f>'FY 22 Urban VA Calculator'!AV72</f>
        <v>89.474400000000003</v>
      </c>
      <c r="K78" s="361">
        <f>'FY 22 Urban VA Calculator'!AW72</f>
        <v>87.684911999999997</v>
      </c>
      <c r="L78" s="361">
        <f>'FY 22 Urban VA Calculator'!AX72</f>
        <v>85.895424000000006</v>
      </c>
      <c r="M78" s="361">
        <f>'FY 22 Urban VA Calculator'!AY72</f>
        <v>84.105936</v>
      </c>
      <c r="N78" s="361">
        <f>'FY 22 Urban VA Calculator'!AZ72</f>
        <v>82.316448000000008</v>
      </c>
      <c r="O78" s="361">
        <f>'FY 22 Urban VA Calculator'!BA72</f>
        <v>80.526960000000003</v>
      </c>
      <c r="P78" s="361">
        <f>'FY 22 Urban VA Calculator'!BB72</f>
        <v>78.737471999999997</v>
      </c>
      <c r="Q78" s="361">
        <f>'FY 22 Urban VA Calculator'!BC72</f>
        <v>76.947984000000005</v>
      </c>
      <c r="R78" s="361">
        <f>'FY 22 Urban VA Calculator'!BD72</f>
        <v>75.158496</v>
      </c>
      <c r="S78" s="361">
        <f>'FY 22 Urban VA Calculator'!BE72</f>
        <v>73.369007999999994</v>
      </c>
      <c r="T78" s="361">
        <f>'FY 22 Urban VA Calculator'!BF72</f>
        <v>71.579520000000002</v>
      </c>
      <c r="U78" s="361">
        <f>'FY 22 Urban VA Calculator'!BG72</f>
        <v>69.790032000000011</v>
      </c>
      <c r="V78" s="361">
        <f>'FY 22 Urban VA Calculator'!BH72</f>
        <v>68.000544000000005</v>
      </c>
      <c r="W78" s="54"/>
      <c r="X78" s="373" t="str">
        <f>'FY 22 Urban VA Calculator'!A72</f>
        <v>D</v>
      </c>
      <c r="Y78" s="386" t="str">
        <f>'FY 22 Urban VA Calculator'!B72</f>
        <v>24</v>
      </c>
      <c r="Z78" s="387">
        <f>'FY 22 Urban VA Calculator'!E72</f>
        <v>58.48</v>
      </c>
      <c r="AA78" s="388">
        <f>'FY 22 Urban VA Calculator'!F72</f>
        <v>1.53</v>
      </c>
      <c r="AB78" s="387">
        <f>'FY 22 Urban VA Calculator'!G72</f>
        <v>89.474400000000003</v>
      </c>
      <c r="AC78" s="387">
        <f>'FY 22 Urban VA Calculator'!H72</f>
        <v>53.684640000000002</v>
      </c>
      <c r="AD78" s="336">
        <f>'FY 22 Urban VA Calculator'!Y72</f>
        <v>37.79398656</v>
      </c>
      <c r="AE78" s="336">
        <f>'FY 22 Urban VA Calculator'!Z72</f>
        <v>15.890653440000001</v>
      </c>
      <c r="AF78" s="377">
        <f>'FY 22 Urban VA Calculator'!AA72</f>
        <v>53.684640000000002</v>
      </c>
      <c r="AG78" s="378">
        <f>'FY 22 Urban VA Calculator'!AB72</f>
        <v>53.684640000000002</v>
      </c>
      <c r="AH78" s="379">
        <f>'FY 22 Urban VA Calculator'!AC72</f>
        <v>53.684640000000002</v>
      </c>
      <c r="AI78" s="379">
        <f>'FY 22 Urban VA Calculator'!AD72</f>
        <v>52.610947199999998</v>
      </c>
      <c r="AJ78" s="379">
        <f>'FY 22 Urban VA Calculator'!AE72</f>
        <v>51.537254400000002</v>
      </c>
      <c r="AK78" s="379">
        <f>'FY 22 Urban VA Calculator'!AF72</f>
        <v>50.463561599999998</v>
      </c>
      <c r="AL78" s="379">
        <f>'FY 22 Urban VA Calculator'!AG72</f>
        <v>49.389868800000002</v>
      </c>
      <c r="AM78" s="379">
        <f>'FY 22 Urban VA Calculator'!AH72</f>
        <v>48.316176000000006</v>
      </c>
      <c r="AN78" s="379">
        <f>'FY 22 Urban VA Calculator'!AI72</f>
        <v>47.242483200000002</v>
      </c>
      <c r="AO78" s="379">
        <f>'FY 22 Urban VA Calculator'!AJ72</f>
        <v>46.168790399999999</v>
      </c>
      <c r="AP78" s="379">
        <f>'FY 22 Urban VA Calculator'!AK72</f>
        <v>45.095097600000003</v>
      </c>
      <c r="AQ78" s="379">
        <f>'FY 22 Urban VA Calculator'!AL72</f>
        <v>44.021404799999999</v>
      </c>
      <c r="AR78" s="379">
        <f>'FY 22 Urban VA Calculator'!AM72</f>
        <v>42.947712000000003</v>
      </c>
      <c r="AS78" s="379">
        <f>'FY 22 Urban VA Calculator'!AN72</f>
        <v>41.874019199999999</v>
      </c>
      <c r="AT78" s="393">
        <f>'FY 22 Urban VA Calculator'!AO72</f>
        <v>40.800326400000003</v>
      </c>
      <c r="AU78" s="395"/>
    </row>
    <row r="79" spans="1:47" x14ac:dyDescent="0.25">
      <c r="A79" s="354" t="str">
        <f>'FY 22 Urban VA Calculator'!A73</f>
        <v>E</v>
      </c>
      <c r="B79" s="328" t="str">
        <f>'FY 22 Urban VA Calculator'!B73</f>
        <v>0-5</v>
      </c>
      <c r="C79" s="330">
        <f>'FY 22 Urban VA Calculator'!E73</f>
        <v>58.48</v>
      </c>
      <c r="D79" s="155">
        <f>'FY 22 Urban VA Calculator'!F73</f>
        <v>1.41</v>
      </c>
      <c r="E79" s="199">
        <f>'FY 22 Urban VA Calculator'!G73</f>
        <v>82.456799999999987</v>
      </c>
      <c r="F79" s="337">
        <f>'FY 22 Urban VA Calculator'!AR73</f>
        <v>58.049587199999991</v>
      </c>
      <c r="G79" s="337">
        <f>'FY 22 Urban VA Calculator'!AS73</f>
        <v>24.407212799999996</v>
      </c>
      <c r="H79" s="356">
        <f>'FY 22 Urban VA Calculator'!AT73</f>
        <v>82.456799999999987</v>
      </c>
      <c r="I79" s="360">
        <f>'FY 22 Urban VA Calculator'!AU73</f>
        <v>82.456799999999987</v>
      </c>
      <c r="J79" s="361">
        <f>'FY 22 Urban VA Calculator'!AV73</f>
        <v>82.456799999999987</v>
      </c>
      <c r="K79" s="361">
        <f>'FY 22 Urban VA Calculator'!AW73</f>
        <v>80.807663999999988</v>
      </c>
      <c r="L79" s="361">
        <f>'FY 22 Urban VA Calculator'!AX73</f>
        <v>79.15852799999999</v>
      </c>
      <c r="M79" s="361">
        <f>'FY 22 Urban VA Calculator'!AY73</f>
        <v>77.509391999999977</v>
      </c>
      <c r="N79" s="361">
        <f>'FY 22 Urban VA Calculator'!AZ73</f>
        <v>75.860255999999993</v>
      </c>
      <c r="O79" s="361">
        <f>'FY 22 Urban VA Calculator'!BA73</f>
        <v>74.211119999999994</v>
      </c>
      <c r="P79" s="361">
        <f>'FY 22 Urban VA Calculator'!BB73</f>
        <v>72.561983999999995</v>
      </c>
      <c r="Q79" s="361">
        <f>'FY 22 Urban VA Calculator'!BC73</f>
        <v>70.912847999999983</v>
      </c>
      <c r="R79" s="361">
        <f>'FY 22 Urban VA Calculator'!BD73</f>
        <v>69.263711999999984</v>
      </c>
      <c r="S79" s="361">
        <f>'FY 22 Urban VA Calculator'!BE73</f>
        <v>67.614575999999985</v>
      </c>
      <c r="T79" s="361">
        <f>'FY 22 Urban VA Calculator'!BF73</f>
        <v>65.965439999999987</v>
      </c>
      <c r="U79" s="361">
        <f>'FY 22 Urban VA Calculator'!BG73</f>
        <v>64.316303999999988</v>
      </c>
      <c r="V79" s="361">
        <f>'FY 22 Urban VA Calculator'!BH73</f>
        <v>62.66716799999999</v>
      </c>
      <c r="W79" s="54"/>
      <c r="X79" s="373" t="str">
        <f>'FY 22 Urban VA Calculator'!A73</f>
        <v>E</v>
      </c>
      <c r="Y79" s="386" t="str">
        <f>'FY 22 Urban VA Calculator'!B73</f>
        <v>0-5</v>
      </c>
      <c r="Z79" s="387">
        <f>'FY 22 Urban VA Calculator'!E73</f>
        <v>58.48</v>
      </c>
      <c r="AA79" s="388">
        <f>'FY 22 Urban VA Calculator'!F73</f>
        <v>1.41</v>
      </c>
      <c r="AB79" s="387">
        <f>'FY 22 Urban VA Calculator'!G73</f>
        <v>82.456799999999987</v>
      </c>
      <c r="AC79" s="387">
        <f>'FY 22 Urban VA Calculator'!H73</f>
        <v>49.474079999999994</v>
      </c>
      <c r="AD79" s="336">
        <f>'FY 22 Urban VA Calculator'!Y73</f>
        <v>34.82975231999999</v>
      </c>
      <c r="AE79" s="336">
        <f>'FY 22 Urban VA Calculator'!Z73</f>
        <v>14.644327680000004</v>
      </c>
      <c r="AF79" s="377">
        <f>'FY 22 Urban VA Calculator'!AA73</f>
        <v>49.474079999999994</v>
      </c>
      <c r="AG79" s="378">
        <f>'FY 22 Urban VA Calculator'!AB73</f>
        <v>49.474079999999994</v>
      </c>
      <c r="AH79" s="379">
        <f>'FY 22 Urban VA Calculator'!AC73</f>
        <v>49.474079999999994</v>
      </c>
      <c r="AI79" s="379">
        <f>'FY 22 Urban VA Calculator'!AD73</f>
        <v>48.484598399999996</v>
      </c>
      <c r="AJ79" s="379">
        <f>'FY 22 Urban VA Calculator'!AE73</f>
        <v>47.495116799999991</v>
      </c>
      <c r="AK79" s="379">
        <f>'FY 22 Urban VA Calculator'!AF73</f>
        <v>46.505635199999993</v>
      </c>
      <c r="AL79" s="379">
        <f>'FY 22 Urban VA Calculator'!AG73</f>
        <v>45.516153599999996</v>
      </c>
      <c r="AM79" s="379">
        <f>'FY 22 Urban VA Calculator'!AH73</f>
        <v>44.526671999999998</v>
      </c>
      <c r="AN79" s="379">
        <f>'FY 22 Urban VA Calculator'!AI73</f>
        <v>43.537190399999993</v>
      </c>
      <c r="AO79" s="379">
        <f>'FY 22 Urban VA Calculator'!AJ73</f>
        <v>42.547708799999995</v>
      </c>
      <c r="AP79" s="379">
        <f>'FY 22 Urban VA Calculator'!AK73</f>
        <v>41.55822719999999</v>
      </c>
      <c r="AQ79" s="379">
        <f>'FY 22 Urban VA Calculator'!AL73</f>
        <v>40.568745599999993</v>
      </c>
      <c r="AR79" s="379">
        <f>'FY 22 Urban VA Calculator'!AM73</f>
        <v>39.579263999999995</v>
      </c>
      <c r="AS79" s="379">
        <f>'FY 22 Urban VA Calculator'!AN73</f>
        <v>38.589782399999997</v>
      </c>
      <c r="AT79" s="393">
        <f>'FY 22 Urban VA Calculator'!AO73</f>
        <v>37.600300799999992</v>
      </c>
      <c r="AU79" s="395"/>
    </row>
    <row r="80" spans="1:47" x14ac:dyDescent="0.25">
      <c r="A80" s="354" t="str">
        <f>'FY 22 Urban VA Calculator'!A74</f>
        <v>F</v>
      </c>
      <c r="B80" s="328" t="str">
        <f>'FY 22 Urban VA Calculator'!B74</f>
        <v>6-9</v>
      </c>
      <c r="C80" s="330">
        <f>'FY 22 Urban VA Calculator'!E74</f>
        <v>58.48</v>
      </c>
      <c r="D80" s="155">
        <f>'FY 22 Urban VA Calculator'!F74</f>
        <v>1.6</v>
      </c>
      <c r="E80" s="199">
        <f>'FY 22 Urban VA Calculator'!G74</f>
        <v>93.567999999999998</v>
      </c>
      <c r="F80" s="337">
        <f>'FY 22 Urban VA Calculator'!AR74</f>
        <v>65.871871999999996</v>
      </c>
      <c r="G80" s="337">
        <f>'FY 22 Urban VA Calculator'!AS74</f>
        <v>27.696128000000002</v>
      </c>
      <c r="H80" s="356">
        <f>'FY 22 Urban VA Calculator'!AT74</f>
        <v>93.567999999999998</v>
      </c>
      <c r="I80" s="360">
        <f>'FY 22 Urban VA Calculator'!AU74</f>
        <v>93.567999999999998</v>
      </c>
      <c r="J80" s="361">
        <f>'FY 22 Urban VA Calculator'!AV74</f>
        <v>93.567999999999998</v>
      </c>
      <c r="K80" s="361">
        <f>'FY 22 Urban VA Calculator'!AW74</f>
        <v>91.696640000000002</v>
      </c>
      <c r="L80" s="361">
        <f>'FY 22 Urban VA Calculator'!AX74</f>
        <v>89.825279999999992</v>
      </c>
      <c r="M80" s="361">
        <f>'FY 22 Urban VA Calculator'!AY74</f>
        <v>87.953919999999997</v>
      </c>
      <c r="N80" s="361">
        <f>'FY 22 Urban VA Calculator'!AZ74</f>
        <v>86.082560000000001</v>
      </c>
      <c r="O80" s="361">
        <f>'FY 22 Urban VA Calculator'!BA74</f>
        <v>84.211200000000005</v>
      </c>
      <c r="P80" s="361">
        <f>'FY 22 Urban VA Calculator'!BB74</f>
        <v>82.339839999999995</v>
      </c>
      <c r="Q80" s="361">
        <f>'FY 22 Urban VA Calculator'!BC74</f>
        <v>80.46848</v>
      </c>
      <c r="R80" s="361">
        <f>'FY 22 Urban VA Calculator'!BD74</f>
        <v>78.59711999999999</v>
      </c>
      <c r="S80" s="361">
        <f>'FY 22 Urban VA Calculator'!BE74</f>
        <v>76.725759999999994</v>
      </c>
      <c r="T80" s="361">
        <f>'FY 22 Urban VA Calculator'!BF74</f>
        <v>74.854399999999998</v>
      </c>
      <c r="U80" s="361">
        <f>'FY 22 Urban VA Calculator'!BG74</f>
        <v>72.983040000000003</v>
      </c>
      <c r="V80" s="361">
        <f>'FY 22 Urban VA Calculator'!BH74</f>
        <v>71.111679999999993</v>
      </c>
      <c r="W80" s="54"/>
      <c r="X80" s="373" t="str">
        <f>'FY 22 Urban VA Calculator'!A74</f>
        <v>F</v>
      </c>
      <c r="Y80" s="386" t="str">
        <f>'FY 22 Urban VA Calculator'!B74</f>
        <v>6-9</v>
      </c>
      <c r="Z80" s="387">
        <f>'FY 22 Urban VA Calculator'!E74</f>
        <v>58.48</v>
      </c>
      <c r="AA80" s="388">
        <f>'FY 22 Urban VA Calculator'!F74</f>
        <v>1.6</v>
      </c>
      <c r="AB80" s="387">
        <f>'FY 22 Urban VA Calculator'!G74</f>
        <v>93.567999999999998</v>
      </c>
      <c r="AC80" s="387">
        <f>'FY 22 Urban VA Calculator'!H74</f>
        <v>56.140799999999999</v>
      </c>
      <c r="AD80" s="336">
        <f>'FY 22 Urban VA Calculator'!Y74</f>
        <v>39.523123199999993</v>
      </c>
      <c r="AE80" s="336">
        <f>'FY 22 Urban VA Calculator'!Z74</f>
        <v>16.617676800000005</v>
      </c>
      <c r="AF80" s="377">
        <f>'FY 22 Urban VA Calculator'!AA74</f>
        <v>56.140799999999999</v>
      </c>
      <c r="AG80" s="378">
        <f>'FY 22 Urban VA Calculator'!AB74</f>
        <v>56.140799999999999</v>
      </c>
      <c r="AH80" s="379">
        <f>'FY 22 Urban VA Calculator'!AC74</f>
        <v>56.140799999999999</v>
      </c>
      <c r="AI80" s="379">
        <f>'FY 22 Urban VA Calculator'!AD74</f>
        <v>55.017983999999998</v>
      </c>
      <c r="AJ80" s="379">
        <f>'FY 22 Urban VA Calculator'!AE74</f>
        <v>53.895167999999998</v>
      </c>
      <c r="AK80" s="379">
        <f>'FY 22 Urban VA Calculator'!AF74</f>
        <v>52.772351999999998</v>
      </c>
      <c r="AL80" s="379">
        <f>'FY 22 Urban VA Calculator'!AG74</f>
        <v>51.649535999999998</v>
      </c>
      <c r="AM80" s="379">
        <f>'FY 22 Urban VA Calculator'!AH74</f>
        <v>50.526719999999997</v>
      </c>
      <c r="AN80" s="379">
        <f>'FY 22 Urban VA Calculator'!AI74</f>
        <v>49.403903999999997</v>
      </c>
      <c r="AO80" s="379">
        <f>'FY 22 Urban VA Calculator'!AJ74</f>
        <v>48.281087999999997</v>
      </c>
      <c r="AP80" s="379">
        <f>'FY 22 Urban VA Calculator'!AK74</f>
        <v>47.158271999999997</v>
      </c>
      <c r="AQ80" s="379">
        <f>'FY 22 Urban VA Calculator'!AL74</f>
        <v>46.035455999999996</v>
      </c>
      <c r="AR80" s="379">
        <f>'FY 22 Urban VA Calculator'!AM74</f>
        <v>44.912640000000003</v>
      </c>
      <c r="AS80" s="379">
        <f>'FY 22 Urban VA Calculator'!AN74</f>
        <v>43.789824000000003</v>
      </c>
      <c r="AT80" s="393">
        <f>'FY 22 Urban VA Calculator'!AO74</f>
        <v>42.667008000000003</v>
      </c>
      <c r="AU80" s="395"/>
    </row>
    <row r="81" spans="1:47" x14ac:dyDescent="0.25">
      <c r="A81" s="354" t="str">
        <f>'FY 22 Urban VA Calculator'!A75</f>
        <v>G</v>
      </c>
      <c r="B81" s="328" t="str">
        <f>'FY 22 Urban VA Calculator'!B75</f>
        <v>10-23</v>
      </c>
      <c r="C81" s="330">
        <f>'FY 22 Urban VA Calculator'!E75</f>
        <v>58.48</v>
      </c>
      <c r="D81" s="155">
        <f>'FY 22 Urban VA Calculator'!F75</f>
        <v>1.64</v>
      </c>
      <c r="E81" s="199">
        <f>'FY 22 Urban VA Calculator'!G75</f>
        <v>95.907199999999989</v>
      </c>
      <c r="F81" s="337">
        <f>'FY 22 Urban VA Calculator'!AR75</f>
        <v>67.518668799999986</v>
      </c>
      <c r="G81" s="337">
        <f>'FY 22 Urban VA Calculator'!AS75</f>
        <v>28.388531200000003</v>
      </c>
      <c r="H81" s="356">
        <f>'FY 22 Urban VA Calculator'!AT75</f>
        <v>95.907199999999989</v>
      </c>
      <c r="I81" s="360">
        <f>'FY 22 Urban VA Calculator'!AU75</f>
        <v>95.907199999999989</v>
      </c>
      <c r="J81" s="361">
        <f>'FY 22 Urban VA Calculator'!AV75</f>
        <v>95.907199999999989</v>
      </c>
      <c r="K81" s="361">
        <f>'FY 22 Urban VA Calculator'!AW75</f>
        <v>93.989055999999991</v>
      </c>
      <c r="L81" s="361">
        <f>'FY 22 Urban VA Calculator'!AX75</f>
        <v>92.070911999999993</v>
      </c>
      <c r="M81" s="361">
        <f>'FY 22 Urban VA Calculator'!AY75</f>
        <v>90.15276799999998</v>
      </c>
      <c r="N81" s="361">
        <f>'FY 22 Urban VA Calculator'!AZ75</f>
        <v>88.234623999999997</v>
      </c>
      <c r="O81" s="361">
        <f>'FY 22 Urban VA Calculator'!BA75</f>
        <v>86.316479999999999</v>
      </c>
      <c r="P81" s="361">
        <f>'FY 22 Urban VA Calculator'!BB75</f>
        <v>84.398335999999986</v>
      </c>
      <c r="Q81" s="361">
        <f>'FY 22 Urban VA Calculator'!BC75</f>
        <v>82.480191999999988</v>
      </c>
      <c r="R81" s="361">
        <f>'FY 22 Urban VA Calculator'!BD75</f>
        <v>80.56204799999999</v>
      </c>
      <c r="S81" s="361">
        <f>'FY 22 Urban VA Calculator'!BE75</f>
        <v>78.643903999999992</v>
      </c>
      <c r="T81" s="361">
        <f>'FY 22 Urban VA Calculator'!BF75</f>
        <v>76.725759999999994</v>
      </c>
      <c r="U81" s="361">
        <f>'FY 22 Urban VA Calculator'!BG75</f>
        <v>74.807615999999996</v>
      </c>
      <c r="V81" s="361">
        <f>'FY 22 Urban VA Calculator'!BH75</f>
        <v>72.889471999999998</v>
      </c>
      <c r="W81" s="54"/>
      <c r="X81" s="373" t="str">
        <f>'FY 22 Urban VA Calculator'!A75</f>
        <v>G</v>
      </c>
      <c r="Y81" s="386" t="str">
        <f>'FY 22 Urban VA Calculator'!B75</f>
        <v>10-23</v>
      </c>
      <c r="Z81" s="387">
        <f>'FY 22 Urban VA Calculator'!E75</f>
        <v>58.48</v>
      </c>
      <c r="AA81" s="388">
        <f>'FY 22 Urban VA Calculator'!F75</f>
        <v>1.64</v>
      </c>
      <c r="AB81" s="387">
        <f>'FY 22 Urban VA Calculator'!G75</f>
        <v>95.907199999999989</v>
      </c>
      <c r="AC81" s="387">
        <f>'FY 22 Urban VA Calculator'!H75</f>
        <v>57.544319999999992</v>
      </c>
      <c r="AD81" s="336">
        <f>'FY 22 Urban VA Calculator'!Y75</f>
        <v>40.511201279999995</v>
      </c>
      <c r="AE81" s="336">
        <f>'FY 22 Urban VA Calculator'!Z75</f>
        <v>17.033118719999997</v>
      </c>
      <c r="AF81" s="377">
        <f>'FY 22 Urban VA Calculator'!AA75</f>
        <v>57.544319999999992</v>
      </c>
      <c r="AG81" s="378">
        <f>'FY 22 Urban VA Calculator'!AB75</f>
        <v>57.544319999999992</v>
      </c>
      <c r="AH81" s="379">
        <f>'FY 22 Urban VA Calculator'!AC75</f>
        <v>57.544319999999992</v>
      </c>
      <c r="AI81" s="379">
        <f>'FY 22 Urban VA Calculator'!AD75</f>
        <v>56.393433599999994</v>
      </c>
      <c r="AJ81" s="379">
        <f>'FY 22 Urban VA Calculator'!AE75</f>
        <v>55.24254719999999</v>
      </c>
      <c r="AK81" s="379">
        <f>'FY 22 Urban VA Calculator'!AF75</f>
        <v>54.091660799999993</v>
      </c>
      <c r="AL81" s="379">
        <f>'FY 22 Urban VA Calculator'!AG75</f>
        <v>52.940774399999995</v>
      </c>
      <c r="AM81" s="379">
        <f>'FY 22 Urban VA Calculator'!AH75</f>
        <v>51.789887999999991</v>
      </c>
      <c r="AN81" s="379">
        <f>'FY 22 Urban VA Calculator'!AI75</f>
        <v>50.639001599999993</v>
      </c>
      <c r="AO81" s="379">
        <f>'FY 22 Urban VA Calculator'!AJ75</f>
        <v>49.488115199999996</v>
      </c>
      <c r="AP81" s="379">
        <f>'FY 22 Urban VA Calculator'!AK75</f>
        <v>48.337228799999991</v>
      </c>
      <c r="AQ81" s="379">
        <f>'FY 22 Urban VA Calculator'!AL75</f>
        <v>47.186342399999994</v>
      </c>
      <c r="AR81" s="379">
        <f>'FY 22 Urban VA Calculator'!AM75</f>
        <v>46.035455999999996</v>
      </c>
      <c r="AS81" s="379">
        <f>'FY 22 Urban VA Calculator'!AN75</f>
        <v>44.884569599999992</v>
      </c>
      <c r="AT81" s="393">
        <f>'FY 22 Urban VA Calculator'!AO75</f>
        <v>43.733683199999994</v>
      </c>
      <c r="AU81" s="395"/>
    </row>
    <row r="82" spans="1:47" x14ac:dyDescent="0.25">
      <c r="A82" s="354" t="str">
        <f>'FY 22 Urban VA Calculator'!A76</f>
        <v>H</v>
      </c>
      <c r="B82" s="328" t="str">
        <f>'FY 22 Urban VA Calculator'!B76</f>
        <v>24</v>
      </c>
      <c r="C82" s="330">
        <f>'FY 22 Urban VA Calculator'!E76</f>
        <v>58.48</v>
      </c>
      <c r="D82" s="155">
        <f>'FY 22 Urban VA Calculator'!F76</f>
        <v>1.1499999999999999</v>
      </c>
      <c r="E82" s="199">
        <f>'FY 22 Urban VA Calculator'!G76</f>
        <v>67.251999999999995</v>
      </c>
      <c r="F82" s="337">
        <f>'FY 22 Urban VA Calculator'!AR76</f>
        <v>47.345407999999992</v>
      </c>
      <c r="G82" s="337">
        <f>'FY 22 Urban VA Calculator'!AS76</f>
        <v>19.906592000000003</v>
      </c>
      <c r="H82" s="356">
        <f>'FY 22 Urban VA Calculator'!AT76</f>
        <v>67.251999999999995</v>
      </c>
      <c r="I82" s="360">
        <f>'FY 22 Urban VA Calculator'!AU76</f>
        <v>67.251999999999995</v>
      </c>
      <c r="J82" s="361">
        <f>'FY 22 Urban VA Calculator'!AV76</f>
        <v>67.251999999999995</v>
      </c>
      <c r="K82" s="361">
        <f>'FY 22 Urban VA Calculator'!AW76</f>
        <v>65.906959999999998</v>
      </c>
      <c r="L82" s="361">
        <f>'FY 22 Urban VA Calculator'!AX76</f>
        <v>64.561919999999986</v>
      </c>
      <c r="M82" s="361">
        <f>'FY 22 Urban VA Calculator'!AY76</f>
        <v>63.216879999999989</v>
      </c>
      <c r="N82" s="361">
        <f>'FY 22 Urban VA Calculator'!AZ76</f>
        <v>61.871839999999999</v>
      </c>
      <c r="O82" s="361">
        <f>'FY 22 Urban VA Calculator'!BA76</f>
        <v>60.526799999999994</v>
      </c>
      <c r="P82" s="361">
        <f>'FY 22 Urban VA Calculator'!BB76</f>
        <v>59.181759999999997</v>
      </c>
      <c r="Q82" s="361">
        <f>'FY 22 Urban VA Calculator'!BC76</f>
        <v>57.836719999999993</v>
      </c>
      <c r="R82" s="361">
        <f>'FY 22 Urban VA Calculator'!BD76</f>
        <v>56.491679999999995</v>
      </c>
      <c r="S82" s="361">
        <f>'FY 22 Urban VA Calculator'!BE76</f>
        <v>55.146639999999991</v>
      </c>
      <c r="T82" s="361">
        <f>'FY 22 Urban VA Calculator'!BF76</f>
        <v>53.801600000000001</v>
      </c>
      <c r="U82" s="361">
        <f>'FY 22 Urban VA Calculator'!BG76</f>
        <v>52.456559999999996</v>
      </c>
      <c r="V82" s="361">
        <f>'FY 22 Urban VA Calculator'!BH76</f>
        <v>51.111519999999999</v>
      </c>
      <c r="W82" s="54"/>
      <c r="X82" s="373" t="str">
        <f>'FY 22 Urban VA Calculator'!A76</f>
        <v>H</v>
      </c>
      <c r="Y82" s="386" t="str">
        <f>'FY 22 Urban VA Calculator'!B76</f>
        <v>24</v>
      </c>
      <c r="Z82" s="387">
        <f>'FY 22 Urban VA Calculator'!E76</f>
        <v>58.48</v>
      </c>
      <c r="AA82" s="388">
        <f>'FY 22 Urban VA Calculator'!F76</f>
        <v>1.1499999999999999</v>
      </c>
      <c r="AB82" s="387">
        <f>'FY 22 Urban VA Calculator'!G76</f>
        <v>67.251999999999995</v>
      </c>
      <c r="AC82" s="387">
        <f>'FY 22 Urban VA Calculator'!H76</f>
        <v>40.351199999999999</v>
      </c>
      <c r="AD82" s="336">
        <f>'FY 22 Urban VA Calculator'!Y76</f>
        <v>28.407244799999997</v>
      </c>
      <c r="AE82" s="336">
        <f>'FY 22 Urban VA Calculator'!Z76</f>
        <v>11.943955200000001</v>
      </c>
      <c r="AF82" s="377">
        <f>'FY 22 Urban VA Calculator'!AA76</f>
        <v>40.351199999999999</v>
      </c>
      <c r="AG82" s="378">
        <f>'FY 22 Urban VA Calculator'!AB76</f>
        <v>40.351199999999999</v>
      </c>
      <c r="AH82" s="379">
        <f>'FY 22 Urban VA Calculator'!AC76</f>
        <v>40.351199999999999</v>
      </c>
      <c r="AI82" s="379">
        <f>'FY 22 Urban VA Calculator'!AD76</f>
        <v>39.544176</v>
      </c>
      <c r="AJ82" s="379">
        <f>'FY 22 Urban VA Calculator'!AE76</f>
        <v>38.737151999999995</v>
      </c>
      <c r="AK82" s="379">
        <f>'FY 22 Urban VA Calculator'!AF76</f>
        <v>37.930127999999996</v>
      </c>
      <c r="AL82" s="379">
        <f>'FY 22 Urban VA Calculator'!AG76</f>
        <v>37.123103999999998</v>
      </c>
      <c r="AM82" s="379">
        <f>'FY 22 Urban VA Calculator'!AH76</f>
        <v>36.316079999999999</v>
      </c>
      <c r="AN82" s="379">
        <f>'FY 22 Urban VA Calculator'!AI76</f>
        <v>35.509056000000001</v>
      </c>
      <c r="AO82" s="379">
        <f>'FY 22 Urban VA Calculator'!AJ76</f>
        <v>34.702031999999996</v>
      </c>
      <c r="AP82" s="379">
        <f>'FY 22 Urban VA Calculator'!AK76</f>
        <v>33.895007999999997</v>
      </c>
      <c r="AQ82" s="379">
        <f>'FY 22 Urban VA Calculator'!AL76</f>
        <v>33.087983999999999</v>
      </c>
      <c r="AR82" s="379">
        <f>'FY 22 Urban VA Calculator'!AM76</f>
        <v>32.28096</v>
      </c>
      <c r="AS82" s="379">
        <f>'FY 22 Urban VA Calculator'!AN76</f>
        <v>31.473935999999998</v>
      </c>
      <c r="AT82" s="393">
        <f>'FY 22 Urban VA Calculator'!AO76</f>
        <v>30.666912</v>
      </c>
      <c r="AU82" s="395"/>
    </row>
    <row r="83" spans="1:47" x14ac:dyDescent="0.25">
      <c r="A83" s="354" t="str">
        <f>'FY 22 Urban VA Calculator'!A77</f>
        <v>I</v>
      </c>
      <c r="B83" s="328" t="str">
        <f>'FY 22 Urban VA Calculator'!B77</f>
        <v>0-5</v>
      </c>
      <c r="C83" s="330">
        <f>'FY 22 Urban VA Calculator'!E77</f>
        <v>58.48</v>
      </c>
      <c r="D83" s="155">
        <f>'FY 22 Urban VA Calculator'!F77</f>
        <v>1.18</v>
      </c>
      <c r="E83" s="199">
        <f>'FY 22 Urban VA Calculator'!G77</f>
        <v>69.006399999999999</v>
      </c>
      <c r="F83" s="337">
        <f>'FY 22 Urban VA Calculator'!AR77</f>
        <v>48.580505599999995</v>
      </c>
      <c r="G83" s="337">
        <f>'FY 22 Urban VA Calculator'!AS77</f>
        <v>20.425894400000004</v>
      </c>
      <c r="H83" s="356">
        <f>'FY 22 Urban VA Calculator'!AT77</f>
        <v>69.006399999999999</v>
      </c>
      <c r="I83" s="360">
        <f>'FY 22 Urban VA Calculator'!AU77</f>
        <v>69.006399999999999</v>
      </c>
      <c r="J83" s="361">
        <f>'FY 22 Urban VA Calculator'!AV77</f>
        <v>69.006399999999999</v>
      </c>
      <c r="K83" s="361">
        <f>'FY 22 Urban VA Calculator'!AW77</f>
        <v>67.626272</v>
      </c>
      <c r="L83" s="361">
        <f>'FY 22 Urban VA Calculator'!AX77</f>
        <v>66.246144000000001</v>
      </c>
      <c r="M83" s="361">
        <f>'FY 22 Urban VA Calculator'!AY77</f>
        <v>64.866016000000002</v>
      </c>
      <c r="N83" s="361">
        <f>'FY 22 Urban VA Calculator'!AZ77</f>
        <v>63.485888000000003</v>
      </c>
      <c r="O83" s="361">
        <f>'FY 22 Urban VA Calculator'!BA77</f>
        <v>62.105760000000004</v>
      </c>
      <c r="P83" s="361">
        <f>'FY 22 Urban VA Calculator'!BB77</f>
        <v>60.725631999999997</v>
      </c>
      <c r="Q83" s="361">
        <f>'FY 22 Urban VA Calculator'!BC77</f>
        <v>59.345503999999998</v>
      </c>
      <c r="R83" s="361">
        <f>'FY 22 Urban VA Calculator'!BD77</f>
        <v>57.965375999999999</v>
      </c>
      <c r="S83" s="361">
        <f>'FY 22 Urban VA Calculator'!BE77</f>
        <v>56.585247999999993</v>
      </c>
      <c r="T83" s="361">
        <f>'FY 22 Urban VA Calculator'!BF77</f>
        <v>55.205120000000001</v>
      </c>
      <c r="U83" s="361">
        <f>'FY 22 Urban VA Calculator'!BG77</f>
        <v>53.824992000000002</v>
      </c>
      <c r="V83" s="361">
        <f>'FY 22 Urban VA Calculator'!BH77</f>
        <v>52.444864000000003</v>
      </c>
      <c r="W83" s="54"/>
      <c r="X83" s="373" t="str">
        <f>'FY 22 Urban VA Calculator'!A77</f>
        <v>I</v>
      </c>
      <c r="Y83" s="386" t="str">
        <f>'FY 22 Urban VA Calculator'!B77</f>
        <v>0-5</v>
      </c>
      <c r="Z83" s="387">
        <f>'FY 22 Urban VA Calculator'!E77</f>
        <v>58.48</v>
      </c>
      <c r="AA83" s="388">
        <f>'FY 22 Urban VA Calculator'!F77</f>
        <v>1.18</v>
      </c>
      <c r="AB83" s="387">
        <f>'FY 22 Urban VA Calculator'!G77</f>
        <v>69.006399999999999</v>
      </c>
      <c r="AC83" s="387">
        <f>'FY 22 Urban VA Calculator'!H77</f>
        <v>41.403839999999995</v>
      </c>
      <c r="AD83" s="336">
        <f>'FY 22 Urban VA Calculator'!Y77</f>
        <v>29.148303359999996</v>
      </c>
      <c r="AE83" s="336">
        <f>'FY 22 Urban VA Calculator'!Z77</f>
        <v>12.255536639999999</v>
      </c>
      <c r="AF83" s="377">
        <f>'FY 22 Urban VA Calculator'!AA77</f>
        <v>41.403839999999995</v>
      </c>
      <c r="AG83" s="378">
        <f>'FY 22 Urban VA Calculator'!AB77</f>
        <v>41.403839999999995</v>
      </c>
      <c r="AH83" s="379">
        <f>'FY 22 Urban VA Calculator'!AC77</f>
        <v>41.403839999999995</v>
      </c>
      <c r="AI83" s="379">
        <f>'FY 22 Urban VA Calculator'!AD77</f>
        <v>40.575763199999997</v>
      </c>
      <c r="AJ83" s="379">
        <f>'FY 22 Urban VA Calculator'!AE77</f>
        <v>39.747686399999992</v>
      </c>
      <c r="AK83" s="379">
        <f>'FY 22 Urban VA Calculator'!AF77</f>
        <v>38.919609599999994</v>
      </c>
      <c r="AL83" s="379">
        <f>'FY 22 Urban VA Calculator'!AG77</f>
        <v>38.091532799999996</v>
      </c>
      <c r="AM83" s="379">
        <f>'FY 22 Urban VA Calculator'!AH77</f>
        <v>37.263455999999998</v>
      </c>
      <c r="AN83" s="379">
        <f>'FY 22 Urban VA Calculator'!AI77</f>
        <v>36.435379199999993</v>
      </c>
      <c r="AO83" s="379">
        <f>'FY 22 Urban VA Calculator'!AJ77</f>
        <v>35.607302399999995</v>
      </c>
      <c r="AP83" s="379">
        <f>'FY 22 Urban VA Calculator'!AK77</f>
        <v>34.779225599999997</v>
      </c>
      <c r="AQ83" s="379">
        <f>'FY 22 Urban VA Calculator'!AL77</f>
        <v>33.951148799999991</v>
      </c>
      <c r="AR83" s="379">
        <f>'FY 22 Urban VA Calculator'!AM77</f>
        <v>33.123072000000001</v>
      </c>
      <c r="AS83" s="379">
        <f>'FY 22 Urban VA Calculator'!AN77</f>
        <v>32.294995199999995</v>
      </c>
      <c r="AT83" s="393">
        <f>'FY 22 Urban VA Calculator'!AO77</f>
        <v>31.466918399999997</v>
      </c>
      <c r="AU83" s="395"/>
    </row>
    <row r="84" spans="1:47" x14ac:dyDescent="0.25">
      <c r="A84" s="354" t="str">
        <f>'FY 22 Urban VA Calculator'!A78</f>
        <v>J</v>
      </c>
      <c r="B84" s="328" t="str">
        <f>'FY 22 Urban VA Calculator'!B78</f>
        <v>6-9</v>
      </c>
      <c r="C84" s="330">
        <f>'FY 22 Urban VA Calculator'!E78</f>
        <v>58.48</v>
      </c>
      <c r="D84" s="155">
        <f>'FY 22 Urban VA Calculator'!F78</f>
        <v>1.45</v>
      </c>
      <c r="E84" s="199">
        <f>'FY 22 Urban VA Calculator'!G78</f>
        <v>84.795999999999992</v>
      </c>
      <c r="F84" s="337">
        <f>'FY 22 Urban VA Calculator'!AR78</f>
        <v>59.696383999999988</v>
      </c>
      <c r="G84" s="337">
        <f>'FY 22 Urban VA Calculator'!AS78</f>
        <v>25.099616000000005</v>
      </c>
      <c r="H84" s="356">
        <f>'FY 22 Urban VA Calculator'!AT78</f>
        <v>84.795999999999992</v>
      </c>
      <c r="I84" s="360">
        <f>'FY 22 Urban VA Calculator'!AU78</f>
        <v>84.795999999999992</v>
      </c>
      <c r="J84" s="361">
        <f>'FY 22 Urban VA Calculator'!AV78</f>
        <v>84.795999999999992</v>
      </c>
      <c r="K84" s="361">
        <f>'FY 22 Urban VA Calculator'!AW78</f>
        <v>83.100079999999991</v>
      </c>
      <c r="L84" s="361">
        <f>'FY 22 Urban VA Calculator'!AX78</f>
        <v>81.40415999999999</v>
      </c>
      <c r="M84" s="361">
        <f>'FY 22 Urban VA Calculator'!AY78</f>
        <v>79.708239999999989</v>
      </c>
      <c r="N84" s="361">
        <f>'FY 22 Urban VA Calculator'!AZ78</f>
        <v>78.012320000000003</v>
      </c>
      <c r="O84" s="361">
        <f>'FY 22 Urban VA Calculator'!BA78</f>
        <v>76.316400000000002</v>
      </c>
      <c r="P84" s="361">
        <f>'FY 22 Urban VA Calculator'!BB78</f>
        <v>74.620480000000001</v>
      </c>
      <c r="Q84" s="361">
        <f>'FY 22 Urban VA Calculator'!BC78</f>
        <v>72.924559999999985</v>
      </c>
      <c r="R84" s="361">
        <f>'FY 22 Urban VA Calculator'!BD78</f>
        <v>71.228639999999984</v>
      </c>
      <c r="S84" s="361">
        <f>'FY 22 Urban VA Calculator'!BE78</f>
        <v>69.532719999999983</v>
      </c>
      <c r="T84" s="361">
        <f>'FY 22 Urban VA Calculator'!BF78</f>
        <v>67.836799999999997</v>
      </c>
      <c r="U84" s="361">
        <f>'FY 22 Urban VA Calculator'!BG78</f>
        <v>66.140879999999996</v>
      </c>
      <c r="V84" s="361">
        <f>'FY 22 Urban VA Calculator'!BH78</f>
        <v>64.444959999999995</v>
      </c>
      <c r="W84" s="54"/>
      <c r="X84" s="373" t="str">
        <f>'FY 22 Urban VA Calculator'!A78</f>
        <v>J</v>
      </c>
      <c r="Y84" s="386" t="str">
        <f>'FY 22 Urban VA Calculator'!B78</f>
        <v>6-9</v>
      </c>
      <c r="Z84" s="387">
        <f>'FY 22 Urban VA Calculator'!E78</f>
        <v>58.48</v>
      </c>
      <c r="AA84" s="388">
        <f>'FY 22 Urban VA Calculator'!F78</f>
        <v>1.45</v>
      </c>
      <c r="AB84" s="387">
        <f>'FY 22 Urban VA Calculator'!G78</f>
        <v>84.795999999999992</v>
      </c>
      <c r="AC84" s="387">
        <f>'FY 22 Urban VA Calculator'!H78</f>
        <v>50.877599999999994</v>
      </c>
      <c r="AD84" s="336">
        <f>'FY 22 Urban VA Calculator'!Y78</f>
        <v>35.817830399999991</v>
      </c>
      <c r="AE84" s="336">
        <f>'FY 22 Urban VA Calculator'!Z78</f>
        <v>15.059769600000003</v>
      </c>
      <c r="AF84" s="377">
        <f>'FY 22 Urban VA Calculator'!AA78</f>
        <v>50.877599999999994</v>
      </c>
      <c r="AG84" s="378">
        <f>'FY 22 Urban VA Calculator'!AB78</f>
        <v>50.877599999999994</v>
      </c>
      <c r="AH84" s="379">
        <f>'FY 22 Urban VA Calculator'!AC78</f>
        <v>50.877599999999994</v>
      </c>
      <c r="AI84" s="379">
        <f>'FY 22 Urban VA Calculator'!AD78</f>
        <v>49.860047999999992</v>
      </c>
      <c r="AJ84" s="379">
        <f>'FY 22 Urban VA Calculator'!AE78</f>
        <v>48.84249599999999</v>
      </c>
      <c r="AK84" s="379">
        <f>'FY 22 Urban VA Calculator'!AF78</f>
        <v>47.824943999999995</v>
      </c>
      <c r="AL84" s="379">
        <f>'FY 22 Urban VA Calculator'!AG78</f>
        <v>46.807391999999993</v>
      </c>
      <c r="AM84" s="379">
        <f>'FY 22 Urban VA Calculator'!AH78</f>
        <v>45.789839999999998</v>
      </c>
      <c r="AN84" s="379">
        <f>'FY 22 Urban VA Calculator'!AI78</f>
        <v>44.772287999999996</v>
      </c>
      <c r="AO84" s="379">
        <f>'FY 22 Urban VA Calculator'!AJ78</f>
        <v>43.754735999999994</v>
      </c>
      <c r="AP84" s="379">
        <f>'FY 22 Urban VA Calculator'!AK78</f>
        <v>42.737183999999992</v>
      </c>
      <c r="AQ84" s="379">
        <f>'FY 22 Urban VA Calculator'!AL78</f>
        <v>41.71963199999999</v>
      </c>
      <c r="AR84" s="379">
        <f>'FY 22 Urban VA Calculator'!AM78</f>
        <v>40.702079999999995</v>
      </c>
      <c r="AS84" s="379">
        <f>'FY 22 Urban VA Calculator'!AN78</f>
        <v>39.684527999999993</v>
      </c>
      <c r="AT84" s="393">
        <f>'FY 22 Urban VA Calculator'!AO78</f>
        <v>38.666975999999998</v>
      </c>
      <c r="AU84" s="395"/>
    </row>
    <row r="85" spans="1:47" x14ac:dyDescent="0.25">
      <c r="A85" s="354" t="str">
        <f>'FY 22 Urban VA Calculator'!A79</f>
        <v>K</v>
      </c>
      <c r="B85" s="328" t="str">
        <f>'FY 22 Urban VA Calculator'!B79</f>
        <v>10-23</v>
      </c>
      <c r="C85" s="330">
        <f>'FY 22 Urban VA Calculator'!E79</f>
        <v>58.48</v>
      </c>
      <c r="D85" s="155">
        <f>'FY 22 Urban VA Calculator'!F79</f>
        <v>1.54</v>
      </c>
      <c r="E85" s="199">
        <f>'FY 22 Urban VA Calculator'!G79</f>
        <v>90.059200000000004</v>
      </c>
      <c r="F85" s="337">
        <f>'FY 22 Urban VA Calculator'!AR79</f>
        <v>63.401676799999997</v>
      </c>
      <c r="G85" s="337">
        <f>'FY 22 Urban VA Calculator'!AS79</f>
        <v>26.657523200000007</v>
      </c>
      <c r="H85" s="356">
        <f>'FY 22 Urban VA Calculator'!AT79</f>
        <v>90.059200000000004</v>
      </c>
      <c r="I85" s="360">
        <f>'FY 22 Urban VA Calculator'!AU79</f>
        <v>90.059200000000004</v>
      </c>
      <c r="J85" s="361">
        <f>'FY 22 Urban VA Calculator'!AV79</f>
        <v>90.059200000000004</v>
      </c>
      <c r="K85" s="361">
        <f>'FY 22 Urban VA Calculator'!AW79</f>
        <v>88.258015999999998</v>
      </c>
      <c r="L85" s="361">
        <f>'FY 22 Urban VA Calculator'!AX79</f>
        <v>86.456832000000006</v>
      </c>
      <c r="M85" s="361">
        <f>'FY 22 Urban VA Calculator'!AY79</f>
        <v>84.655647999999999</v>
      </c>
      <c r="N85" s="361">
        <f>'FY 22 Urban VA Calculator'!AZ79</f>
        <v>82.854464000000007</v>
      </c>
      <c r="O85" s="361">
        <f>'FY 22 Urban VA Calculator'!BA79</f>
        <v>81.053280000000001</v>
      </c>
      <c r="P85" s="361">
        <f>'FY 22 Urban VA Calculator'!BB79</f>
        <v>79.252096000000009</v>
      </c>
      <c r="Q85" s="361">
        <f>'FY 22 Urban VA Calculator'!BC79</f>
        <v>77.450912000000002</v>
      </c>
      <c r="R85" s="361">
        <f>'FY 22 Urban VA Calculator'!BD79</f>
        <v>75.649727999999996</v>
      </c>
      <c r="S85" s="361">
        <f>'FY 22 Urban VA Calculator'!BE79</f>
        <v>73.848544000000004</v>
      </c>
      <c r="T85" s="361">
        <f>'FY 22 Urban VA Calculator'!BF79</f>
        <v>72.047360000000012</v>
      </c>
      <c r="U85" s="361">
        <f>'FY 22 Urban VA Calculator'!BG79</f>
        <v>70.246176000000006</v>
      </c>
      <c r="V85" s="361">
        <f>'FY 22 Urban VA Calculator'!BH79</f>
        <v>68.444991999999999</v>
      </c>
      <c r="W85" s="54"/>
      <c r="X85" s="373" t="str">
        <f>'FY 22 Urban VA Calculator'!A79</f>
        <v>K</v>
      </c>
      <c r="Y85" s="386" t="str">
        <f>'FY 22 Urban VA Calculator'!B79</f>
        <v>10-23</v>
      </c>
      <c r="Z85" s="387">
        <f>'FY 22 Urban VA Calculator'!E79</f>
        <v>58.48</v>
      </c>
      <c r="AA85" s="388">
        <f>'FY 22 Urban VA Calculator'!F79</f>
        <v>1.54</v>
      </c>
      <c r="AB85" s="387">
        <f>'FY 22 Urban VA Calculator'!G79</f>
        <v>90.059200000000004</v>
      </c>
      <c r="AC85" s="387">
        <f>'FY 22 Urban VA Calculator'!H79</f>
        <v>54.035519999999998</v>
      </c>
      <c r="AD85" s="336">
        <f>'FY 22 Urban VA Calculator'!Y79</f>
        <v>38.041006079999995</v>
      </c>
      <c r="AE85" s="336">
        <f>'FY 22 Urban VA Calculator'!Z79</f>
        <v>15.994513920000003</v>
      </c>
      <c r="AF85" s="377">
        <f>'FY 22 Urban VA Calculator'!AA79</f>
        <v>54.035519999999998</v>
      </c>
      <c r="AG85" s="378">
        <f>'FY 22 Urban VA Calculator'!AB79</f>
        <v>54.035519999999998</v>
      </c>
      <c r="AH85" s="379">
        <f>'FY 22 Urban VA Calculator'!AC79</f>
        <v>54.035519999999998</v>
      </c>
      <c r="AI85" s="379">
        <f>'FY 22 Urban VA Calculator'!AD79</f>
        <v>52.954809599999997</v>
      </c>
      <c r="AJ85" s="379">
        <f>'FY 22 Urban VA Calculator'!AE79</f>
        <v>51.874099199999996</v>
      </c>
      <c r="AK85" s="379">
        <f>'FY 22 Urban VA Calculator'!AF79</f>
        <v>50.793388799999995</v>
      </c>
      <c r="AL85" s="379">
        <f>'FY 22 Urban VA Calculator'!AG79</f>
        <v>49.712678400000001</v>
      </c>
      <c r="AM85" s="379">
        <f>'FY 22 Urban VA Calculator'!AH79</f>
        <v>48.631968000000001</v>
      </c>
      <c r="AN85" s="379">
        <f>'FY 22 Urban VA Calculator'!AI79</f>
        <v>47.5512576</v>
      </c>
      <c r="AO85" s="379">
        <f>'FY 22 Urban VA Calculator'!AJ79</f>
        <v>46.470547199999999</v>
      </c>
      <c r="AP85" s="379">
        <f>'FY 22 Urban VA Calculator'!AK79</f>
        <v>45.389836799999998</v>
      </c>
      <c r="AQ85" s="379">
        <f>'FY 22 Urban VA Calculator'!AL79</f>
        <v>44.309126399999997</v>
      </c>
      <c r="AR85" s="379">
        <f>'FY 22 Urban VA Calculator'!AM79</f>
        <v>43.228416000000003</v>
      </c>
      <c r="AS85" s="379">
        <f>'FY 22 Urban VA Calculator'!AN79</f>
        <v>42.147705600000002</v>
      </c>
      <c r="AT85" s="393">
        <f>'FY 22 Urban VA Calculator'!AO79</f>
        <v>41.066995200000001</v>
      </c>
      <c r="AU85" s="395"/>
    </row>
    <row r="86" spans="1:47" x14ac:dyDescent="0.25">
      <c r="A86" s="354" t="str">
        <f>'FY 22 Urban VA Calculator'!A80</f>
        <v>L</v>
      </c>
      <c r="B86" s="328" t="str">
        <f>'FY 22 Urban VA Calculator'!B80</f>
        <v>24</v>
      </c>
      <c r="C86" s="330">
        <f>'FY 22 Urban VA Calculator'!E80</f>
        <v>58.48</v>
      </c>
      <c r="D86" s="155">
        <f>'FY 22 Urban VA Calculator'!F80</f>
        <v>1.1100000000000001</v>
      </c>
      <c r="E86" s="199">
        <f>'FY 22 Urban VA Calculator'!G80</f>
        <v>64.912800000000004</v>
      </c>
      <c r="F86" s="337">
        <f>'FY 22 Urban VA Calculator'!AR80</f>
        <v>45.698611200000002</v>
      </c>
      <c r="G86" s="337">
        <f>'FY 22 Urban VA Calculator'!AS80</f>
        <v>19.214188800000002</v>
      </c>
      <c r="H86" s="356">
        <f>'FY 22 Urban VA Calculator'!AT80</f>
        <v>64.912800000000004</v>
      </c>
      <c r="I86" s="360">
        <f>'FY 22 Urban VA Calculator'!AU80</f>
        <v>64.912800000000004</v>
      </c>
      <c r="J86" s="361">
        <f>'FY 22 Urban VA Calculator'!AV80</f>
        <v>64.912800000000004</v>
      </c>
      <c r="K86" s="361">
        <f>'FY 22 Urban VA Calculator'!AW80</f>
        <v>63.614544000000002</v>
      </c>
      <c r="L86" s="361">
        <f>'FY 22 Urban VA Calculator'!AX80</f>
        <v>62.316288</v>
      </c>
      <c r="M86" s="361">
        <f>'FY 22 Urban VA Calculator'!AY80</f>
        <v>61.018031999999998</v>
      </c>
      <c r="N86" s="361">
        <f>'FY 22 Urban VA Calculator'!AZ80</f>
        <v>59.719776000000003</v>
      </c>
      <c r="O86" s="361">
        <f>'FY 22 Urban VA Calculator'!BA80</f>
        <v>58.421520000000008</v>
      </c>
      <c r="P86" s="361">
        <f>'FY 22 Urban VA Calculator'!BB80</f>
        <v>57.123264000000006</v>
      </c>
      <c r="Q86" s="361">
        <f>'FY 22 Urban VA Calculator'!BC80</f>
        <v>55.825008000000004</v>
      </c>
      <c r="R86" s="361">
        <f>'FY 22 Urban VA Calculator'!BD80</f>
        <v>54.526752000000002</v>
      </c>
      <c r="S86" s="361">
        <f>'FY 22 Urban VA Calculator'!BE80</f>
        <v>53.228496</v>
      </c>
      <c r="T86" s="361">
        <f>'FY 22 Urban VA Calculator'!BF80</f>
        <v>51.930240000000005</v>
      </c>
      <c r="U86" s="361">
        <f>'FY 22 Urban VA Calculator'!BG80</f>
        <v>50.631984000000003</v>
      </c>
      <c r="V86" s="361">
        <f>'FY 22 Urban VA Calculator'!BH80</f>
        <v>49.333728000000001</v>
      </c>
      <c r="W86" s="54"/>
      <c r="X86" s="373" t="str">
        <f>'FY 22 Urban VA Calculator'!A80</f>
        <v>L</v>
      </c>
      <c r="Y86" s="386" t="str">
        <f>'FY 22 Urban VA Calculator'!B80</f>
        <v>24</v>
      </c>
      <c r="Z86" s="387">
        <f>'FY 22 Urban VA Calculator'!E80</f>
        <v>58.48</v>
      </c>
      <c r="AA86" s="388">
        <f>'FY 22 Urban VA Calculator'!F80</f>
        <v>1.1100000000000001</v>
      </c>
      <c r="AB86" s="387">
        <f>'FY 22 Urban VA Calculator'!G80</f>
        <v>64.912800000000004</v>
      </c>
      <c r="AC86" s="387">
        <f>'FY 22 Urban VA Calculator'!H80</f>
        <v>38.947679999999998</v>
      </c>
      <c r="AD86" s="336">
        <f>'FY 22 Urban VA Calculator'!Y80</f>
        <v>27.419166719999996</v>
      </c>
      <c r="AE86" s="336">
        <f>'FY 22 Urban VA Calculator'!Z80</f>
        <v>11.528513280000002</v>
      </c>
      <c r="AF86" s="377">
        <f>'FY 22 Urban VA Calculator'!AA80</f>
        <v>38.947679999999998</v>
      </c>
      <c r="AG86" s="378">
        <f>'FY 22 Urban VA Calculator'!AB80</f>
        <v>38.947679999999998</v>
      </c>
      <c r="AH86" s="379">
        <f>'FY 22 Urban VA Calculator'!AC80</f>
        <v>38.947679999999998</v>
      </c>
      <c r="AI86" s="379">
        <f>'FY 22 Urban VA Calculator'!AD80</f>
        <v>38.168726399999997</v>
      </c>
      <c r="AJ86" s="379">
        <f>'FY 22 Urban VA Calculator'!AE80</f>
        <v>37.389772799999996</v>
      </c>
      <c r="AK86" s="379">
        <f>'FY 22 Urban VA Calculator'!AF80</f>
        <v>36.610819199999995</v>
      </c>
      <c r="AL86" s="379">
        <f>'FY 22 Urban VA Calculator'!AG80</f>
        <v>35.8318656</v>
      </c>
      <c r="AM86" s="379">
        <f>'FY 22 Urban VA Calculator'!AH80</f>
        <v>35.052911999999999</v>
      </c>
      <c r="AN86" s="379">
        <f>'FY 22 Urban VA Calculator'!AI80</f>
        <v>34.273958399999998</v>
      </c>
      <c r="AO86" s="379">
        <f>'FY 22 Urban VA Calculator'!AJ80</f>
        <v>33.495004799999997</v>
      </c>
      <c r="AP86" s="379">
        <f>'FY 22 Urban VA Calculator'!AK80</f>
        <v>32.716051199999995</v>
      </c>
      <c r="AQ86" s="379">
        <f>'FY 22 Urban VA Calculator'!AL80</f>
        <v>31.937097599999998</v>
      </c>
      <c r="AR86" s="379">
        <f>'FY 22 Urban VA Calculator'!AM80</f>
        <v>31.158144</v>
      </c>
      <c r="AS86" s="379">
        <f>'FY 22 Urban VA Calculator'!AN80</f>
        <v>30.379190399999999</v>
      </c>
      <c r="AT86" s="393">
        <f>'FY 22 Urban VA Calculator'!AO80</f>
        <v>29.600236799999998</v>
      </c>
      <c r="AU86" s="395"/>
    </row>
    <row r="87" spans="1:47" x14ac:dyDescent="0.25">
      <c r="A87" s="354" t="str">
        <f>'FY 22 Urban VA Calculator'!A81</f>
        <v>M</v>
      </c>
      <c r="B87" s="328" t="str">
        <f>'FY 22 Urban VA Calculator'!B81</f>
        <v>0-5</v>
      </c>
      <c r="C87" s="330">
        <f>'FY 22 Urban VA Calculator'!E81</f>
        <v>58.48</v>
      </c>
      <c r="D87" s="155">
        <f>'FY 22 Urban VA Calculator'!F81</f>
        <v>1.3</v>
      </c>
      <c r="E87" s="199">
        <f>'FY 22 Urban VA Calculator'!G81</f>
        <v>76.024000000000001</v>
      </c>
      <c r="F87" s="337">
        <f>'FY 22 Urban VA Calculator'!AR81</f>
        <v>53.520896</v>
      </c>
      <c r="G87" s="337">
        <f>'FY 22 Urban VA Calculator'!AS81</f>
        <v>22.503104</v>
      </c>
      <c r="H87" s="356">
        <f>'FY 22 Urban VA Calculator'!AT81</f>
        <v>76.024000000000001</v>
      </c>
      <c r="I87" s="360">
        <f>'FY 22 Urban VA Calculator'!AU81</f>
        <v>76.024000000000001</v>
      </c>
      <c r="J87" s="361">
        <f>'FY 22 Urban VA Calculator'!AV81</f>
        <v>76.024000000000001</v>
      </c>
      <c r="K87" s="361">
        <f>'FY 22 Urban VA Calculator'!AW81</f>
        <v>74.503519999999995</v>
      </c>
      <c r="L87" s="361">
        <f>'FY 22 Urban VA Calculator'!AX81</f>
        <v>72.983040000000003</v>
      </c>
      <c r="M87" s="361">
        <f>'FY 22 Urban VA Calculator'!AY81</f>
        <v>71.462559999999996</v>
      </c>
      <c r="N87" s="361">
        <f>'FY 22 Urban VA Calculator'!AZ81</f>
        <v>69.942080000000004</v>
      </c>
      <c r="O87" s="361">
        <f>'FY 22 Urban VA Calculator'!BA81</f>
        <v>68.421599999999998</v>
      </c>
      <c r="P87" s="361">
        <f>'FY 22 Urban VA Calculator'!BB81</f>
        <v>66.901120000000006</v>
      </c>
      <c r="Q87" s="361">
        <f>'FY 22 Urban VA Calculator'!BC81</f>
        <v>65.38064</v>
      </c>
      <c r="R87" s="361">
        <f>'FY 22 Urban VA Calculator'!BD81</f>
        <v>63.86016</v>
      </c>
      <c r="S87" s="361">
        <f>'FY 22 Urban VA Calculator'!BE81</f>
        <v>62.339679999999994</v>
      </c>
      <c r="T87" s="361">
        <f>'FY 22 Urban VA Calculator'!BF81</f>
        <v>60.819200000000002</v>
      </c>
      <c r="U87" s="361">
        <f>'FY 22 Urban VA Calculator'!BG81</f>
        <v>59.298720000000003</v>
      </c>
      <c r="V87" s="361">
        <f>'FY 22 Urban VA Calculator'!BH81</f>
        <v>57.778240000000004</v>
      </c>
      <c r="W87" s="54"/>
      <c r="X87" s="373" t="str">
        <f>'FY 22 Urban VA Calculator'!A81</f>
        <v>M</v>
      </c>
      <c r="Y87" s="386" t="str">
        <f>'FY 22 Urban VA Calculator'!B81</f>
        <v>0-5</v>
      </c>
      <c r="Z87" s="387">
        <f>'FY 22 Urban VA Calculator'!E81</f>
        <v>58.48</v>
      </c>
      <c r="AA87" s="388">
        <f>'FY 22 Urban VA Calculator'!F81</f>
        <v>1.3</v>
      </c>
      <c r="AB87" s="387">
        <f>'FY 22 Urban VA Calculator'!G81</f>
        <v>76.024000000000001</v>
      </c>
      <c r="AC87" s="387">
        <f>'FY 22 Urban VA Calculator'!H81</f>
        <v>45.614399999999996</v>
      </c>
      <c r="AD87" s="336">
        <f>'FY 22 Urban VA Calculator'!Y81</f>
        <v>32.112537599999996</v>
      </c>
      <c r="AE87" s="336">
        <f>'FY 22 Urban VA Calculator'!Z81</f>
        <v>13.5018624</v>
      </c>
      <c r="AF87" s="377">
        <f>'FY 22 Urban VA Calculator'!AA81</f>
        <v>45.614399999999996</v>
      </c>
      <c r="AG87" s="378">
        <f>'FY 22 Urban VA Calculator'!AB81</f>
        <v>45.614399999999996</v>
      </c>
      <c r="AH87" s="379">
        <f>'FY 22 Urban VA Calculator'!AC81</f>
        <v>45.614399999999996</v>
      </c>
      <c r="AI87" s="379">
        <f>'FY 22 Urban VA Calculator'!AD81</f>
        <v>44.702111999999993</v>
      </c>
      <c r="AJ87" s="379">
        <f>'FY 22 Urban VA Calculator'!AE81</f>
        <v>43.789823999999996</v>
      </c>
      <c r="AK87" s="379">
        <f>'FY 22 Urban VA Calculator'!AF81</f>
        <v>42.877535999999992</v>
      </c>
      <c r="AL87" s="379">
        <f>'FY 22 Urban VA Calculator'!AG81</f>
        <v>41.965247999999995</v>
      </c>
      <c r="AM87" s="379">
        <f>'FY 22 Urban VA Calculator'!AH81</f>
        <v>41.052959999999999</v>
      </c>
      <c r="AN87" s="379">
        <f>'FY 22 Urban VA Calculator'!AI81</f>
        <v>40.140671999999995</v>
      </c>
      <c r="AO87" s="379">
        <f>'FY 22 Urban VA Calculator'!AJ81</f>
        <v>39.228383999999998</v>
      </c>
      <c r="AP87" s="379">
        <f>'FY 22 Urban VA Calculator'!AK81</f>
        <v>38.316095999999995</v>
      </c>
      <c r="AQ87" s="379">
        <f>'FY 22 Urban VA Calculator'!AL81</f>
        <v>37.403807999999998</v>
      </c>
      <c r="AR87" s="379">
        <f>'FY 22 Urban VA Calculator'!AM81</f>
        <v>36.491520000000001</v>
      </c>
      <c r="AS87" s="379">
        <f>'FY 22 Urban VA Calculator'!AN81</f>
        <v>35.579231999999998</v>
      </c>
      <c r="AT87" s="393">
        <f>'FY 22 Urban VA Calculator'!AO81</f>
        <v>34.666944000000001</v>
      </c>
      <c r="AU87" s="395"/>
    </row>
    <row r="88" spans="1:47" x14ac:dyDescent="0.25">
      <c r="A88" s="354" t="str">
        <f>'FY 22 Urban VA Calculator'!A82</f>
        <v>N</v>
      </c>
      <c r="B88" s="328" t="str">
        <f>'FY 22 Urban VA Calculator'!B82</f>
        <v>6-9</v>
      </c>
      <c r="C88" s="330">
        <f>'FY 22 Urban VA Calculator'!E82</f>
        <v>58.48</v>
      </c>
      <c r="D88" s="155">
        <f>'FY 22 Urban VA Calculator'!F82</f>
        <v>1.5</v>
      </c>
      <c r="E88" s="199">
        <f>'FY 22 Urban VA Calculator'!G82</f>
        <v>87.72</v>
      </c>
      <c r="F88" s="337">
        <f>'FY 22 Urban VA Calculator'!AR82</f>
        <v>61.754879999999993</v>
      </c>
      <c r="G88" s="337">
        <f>'FY 22 Urban VA Calculator'!AS82</f>
        <v>25.965120000000006</v>
      </c>
      <c r="H88" s="356">
        <f>'FY 22 Urban VA Calculator'!AT82</f>
        <v>87.72</v>
      </c>
      <c r="I88" s="360">
        <f>'FY 22 Urban VA Calculator'!AU82</f>
        <v>87.72</v>
      </c>
      <c r="J88" s="361">
        <f>'FY 22 Urban VA Calculator'!AV82</f>
        <v>87.72</v>
      </c>
      <c r="K88" s="361">
        <f>'FY 22 Urban VA Calculator'!AW82</f>
        <v>85.965599999999995</v>
      </c>
      <c r="L88" s="361">
        <f>'FY 22 Urban VA Calculator'!AX82</f>
        <v>84.211199999999991</v>
      </c>
      <c r="M88" s="361">
        <f>'FY 22 Urban VA Calculator'!AY82</f>
        <v>82.456800000000001</v>
      </c>
      <c r="N88" s="361">
        <f>'FY 22 Urban VA Calculator'!AZ82</f>
        <v>80.702399999999997</v>
      </c>
      <c r="O88" s="361">
        <f>'FY 22 Urban VA Calculator'!BA82</f>
        <v>78.948000000000008</v>
      </c>
      <c r="P88" s="361">
        <f>'FY 22 Urban VA Calculator'!BB82</f>
        <v>77.193600000000004</v>
      </c>
      <c r="Q88" s="361">
        <f>'FY 22 Urban VA Calculator'!BC82</f>
        <v>75.4392</v>
      </c>
      <c r="R88" s="361">
        <f>'FY 22 Urban VA Calculator'!BD82</f>
        <v>73.684799999999996</v>
      </c>
      <c r="S88" s="361">
        <f>'FY 22 Urban VA Calculator'!BE82</f>
        <v>71.930399999999992</v>
      </c>
      <c r="T88" s="361">
        <f>'FY 22 Urban VA Calculator'!BF82</f>
        <v>70.176000000000002</v>
      </c>
      <c r="U88" s="361">
        <f>'FY 22 Urban VA Calculator'!BG82</f>
        <v>68.421599999999998</v>
      </c>
      <c r="V88" s="361">
        <f>'FY 22 Urban VA Calculator'!BH82</f>
        <v>66.667199999999994</v>
      </c>
      <c r="W88" s="54"/>
      <c r="X88" s="373" t="str">
        <f>'FY 22 Urban VA Calculator'!A82</f>
        <v>N</v>
      </c>
      <c r="Y88" s="386" t="str">
        <f>'FY 22 Urban VA Calculator'!B82</f>
        <v>6-9</v>
      </c>
      <c r="Z88" s="387">
        <f>'FY 22 Urban VA Calculator'!E82</f>
        <v>58.48</v>
      </c>
      <c r="AA88" s="388">
        <f>'FY 22 Urban VA Calculator'!F82</f>
        <v>1.5</v>
      </c>
      <c r="AB88" s="387">
        <f>'FY 22 Urban VA Calculator'!G82</f>
        <v>87.72</v>
      </c>
      <c r="AC88" s="387">
        <f>'FY 22 Urban VA Calculator'!H82</f>
        <v>52.631999999999998</v>
      </c>
      <c r="AD88" s="336">
        <f>'FY 22 Urban VA Calculator'!Y82</f>
        <v>37.052927999999994</v>
      </c>
      <c r="AE88" s="336">
        <f>'FY 22 Urban VA Calculator'!Z82</f>
        <v>15.579072000000004</v>
      </c>
      <c r="AF88" s="377">
        <f>'FY 22 Urban VA Calculator'!AA82</f>
        <v>52.631999999999998</v>
      </c>
      <c r="AG88" s="378">
        <f>'FY 22 Urban VA Calculator'!AB82</f>
        <v>52.631999999999998</v>
      </c>
      <c r="AH88" s="379">
        <f>'FY 22 Urban VA Calculator'!AC82</f>
        <v>52.631999999999998</v>
      </c>
      <c r="AI88" s="379">
        <f>'FY 22 Urban VA Calculator'!AD82</f>
        <v>51.579359999999994</v>
      </c>
      <c r="AJ88" s="379">
        <f>'FY 22 Urban VA Calculator'!AE82</f>
        <v>50.526719999999997</v>
      </c>
      <c r="AK88" s="379">
        <f>'FY 22 Urban VA Calculator'!AF82</f>
        <v>49.474079999999994</v>
      </c>
      <c r="AL88" s="379">
        <f>'FY 22 Urban VA Calculator'!AG82</f>
        <v>48.421439999999997</v>
      </c>
      <c r="AM88" s="379">
        <f>'FY 22 Urban VA Calculator'!AH82</f>
        <v>47.3688</v>
      </c>
      <c r="AN88" s="379">
        <f>'FY 22 Urban VA Calculator'!AI82</f>
        <v>46.316159999999996</v>
      </c>
      <c r="AO88" s="379">
        <f>'FY 22 Urban VA Calculator'!AJ82</f>
        <v>45.26352</v>
      </c>
      <c r="AP88" s="379">
        <f>'FY 22 Urban VA Calculator'!AK82</f>
        <v>44.210879999999996</v>
      </c>
      <c r="AQ88" s="379">
        <f>'FY 22 Urban VA Calculator'!AL82</f>
        <v>43.158239999999992</v>
      </c>
      <c r="AR88" s="379">
        <f>'FY 22 Urban VA Calculator'!AM82</f>
        <v>42.105600000000003</v>
      </c>
      <c r="AS88" s="379">
        <f>'FY 22 Urban VA Calculator'!AN82</f>
        <v>41.052959999999999</v>
      </c>
      <c r="AT88" s="393">
        <f>'FY 22 Urban VA Calculator'!AO82</f>
        <v>40.000320000000002</v>
      </c>
      <c r="AU88" s="395"/>
    </row>
    <row r="89" spans="1:47" x14ac:dyDescent="0.25">
      <c r="A89" s="354" t="str">
        <f>'FY 22 Urban VA Calculator'!A83</f>
        <v>O</v>
      </c>
      <c r="B89" s="328" t="str">
        <f>'FY 22 Urban VA Calculator'!B83</f>
        <v>10-23</v>
      </c>
      <c r="C89" s="330">
        <f>'FY 22 Urban VA Calculator'!E83</f>
        <v>58.48</v>
      </c>
      <c r="D89" s="155">
        <f>'FY 22 Urban VA Calculator'!F83</f>
        <v>1.55</v>
      </c>
      <c r="E89" s="199">
        <f>'FY 22 Urban VA Calculator'!G83</f>
        <v>90.643999999999991</v>
      </c>
      <c r="F89" s="337">
        <f>'FY 22 Urban VA Calculator'!AR83</f>
        <v>63.813375999999991</v>
      </c>
      <c r="G89" s="337">
        <f>'FY 22 Urban VA Calculator'!AS83</f>
        <v>26.830624</v>
      </c>
      <c r="H89" s="356">
        <f>'FY 22 Urban VA Calculator'!AT83</f>
        <v>90.643999999999991</v>
      </c>
      <c r="I89" s="360">
        <f>'FY 22 Urban VA Calculator'!AU83</f>
        <v>90.643999999999991</v>
      </c>
      <c r="J89" s="361">
        <f>'FY 22 Urban VA Calculator'!AV83</f>
        <v>90.643999999999991</v>
      </c>
      <c r="K89" s="361">
        <f>'FY 22 Urban VA Calculator'!AW83</f>
        <v>88.831119999999984</v>
      </c>
      <c r="L89" s="361">
        <f>'FY 22 Urban VA Calculator'!AX83</f>
        <v>87.018239999999992</v>
      </c>
      <c r="M89" s="361">
        <f>'FY 22 Urban VA Calculator'!AY83</f>
        <v>85.205359999999985</v>
      </c>
      <c r="N89" s="361">
        <f>'FY 22 Urban VA Calculator'!AZ83</f>
        <v>83.392479999999992</v>
      </c>
      <c r="O89" s="361">
        <f>'FY 22 Urban VA Calculator'!BA83</f>
        <v>81.579599999999999</v>
      </c>
      <c r="P89" s="361">
        <f>'FY 22 Urban VA Calculator'!BB83</f>
        <v>79.766719999999992</v>
      </c>
      <c r="Q89" s="361">
        <f>'FY 22 Urban VA Calculator'!BC83</f>
        <v>77.953839999999985</v>
      </c>
      <c r="R89" s="361">
        <f>'FY 22 Urban VA Calculator'!BD83</f>
        <v>76.140959999999993</v>
      </c>
      <c r="S89" s="361">
        <f>'FY 22 Urban VA Calculator'!BE83</f>
        <v>74.328079999999986</v>
      </c>
      <c r="T89" s="361">
        <f>'FY 22 Urban VA Calculator'!BF83</f>
        <v>72.515199999999993</v>
      </c>
      <c r="U89" s="361">
        <f>'FY 22 Urban VA Calculator'!BG83</f>
        <v>70.70232</v>
      </c>
      <c r="V89" s="361">
        <f>'FY 22 Urban VA Calculator'!BH83</f>
        <v>68.889439999999993</v>
      </c>
      <c r="W89" s="54"/>
      <c r="X89" s="373" t="str">
        <f>'FY 22 Urban VA Calculator'!A83</f>
        <v>O</v>
      </c>
      <c r="Y89" s="386" t="str">
        <f>'FY 22 Urban VA Calculator'!B83</f>
        <v>10-23</v>
      </c>
      <c r="Z89" s="387">
        <f>'FY 22 Urban VA Calculator'!E83</f>
        <v>58.48</v>
      </c>
      <c r="AA89" s="388">
        <f>'FY 22 Urban VA Calculator'!F83</f>
        <v>1.55</v>
      </c>
      <c r="AB89" s="387">
        <f>'FY 22 Urban VA Calculator'!G83</f>
        <v>90.643999999999991</v>
      </c>
      <c r="AC89" s="387">
        <f>'FY 22 Urban VA Calculator'!H83</f>
        <v>54.386399999999995</v>
      </c>
      <c r="AD89" s="336">
        <f>'FY 22 Urban VA Calculator'!Y83</f>
        <v>38.288025599999997</v>
      </c>
      <c r="AE89" s="336">
        <f>'FY 22 Urban VA Calculator'!Z83</f>
        <v>16.098374399999997</v>
      </c>
      <c r="AF89" s="377">
        <f>'FY 22 Urban VA Calculator'!AA83</f>
        <v>54.386399999999995</v>
      </c>
      <c r="AG89" s="378">
        <f>'FY 22 Urban VA Calculator'!AB83</f>
        <v>54.386399999999995</v>
      </c>
      <c r="AH89" s="379">
        <f>'FY 22 Urban VA Calculator'!AC83</f>
        <v>54.386399999999995</v>
      </c>
      <c r="AI89" s="379">
        <f>'FY 22 Urban VA Calculator'!AD83</f>
        <v>53.298671999999996</v>
      </c>
      <c r="AJ89" s="379">
        <f>'FY 22 Urban VA Calculator'!AE83</f>
        <v>52.210943999999991</v>
      </c>
      <c r="AK89" s="379">
        <f>'FY 22 Urban VA Calculator'!AF83</f>
        <v>51.123215999999992</v>
      </c>
      <c r="AL89" s="379">
        <f>'FY 22 Urban VA Calculator'!AG83</f>
        <v>50.035488000000001</v>
      </c>
      <c r="AM89" s="379">
        <f>'FY 22 Urban VA Calculator'!AH83</f>
        <v>48.947759999999995</v>
      </c>
      <c r="AN89" s="379">
        <f>'FY 22 Urban VA Calculator'!AI83</f>
        <v>47.860031999999997</v>
      </c>
      <c r="AO89" s="379">
        <f>'FY 22 Urban VA Calculator'!AJ83</f>
        <v>46.772303999999991</v>
      </c>
      <c r="AP89" s="379">
        <f>'FY 22 Urban VA Calculator'!AK83</f>
        <v>45.684575999999993</v>
      </c>
      <c r="AQ89" s="379">
        <f>'FY 22 Urban VA Calculator'!AL83</f>
        <v>44.596847999999994</v>
      </c>
      <c r="AR89" s="379">
        <f>'FY 22 Urban VA Calculator'!AM83</f>
        <v>43.509119999999996</v>
      </c>
      <c r="AS89" s="379">
        <f>'FY 22 Urban VA Calculator'!AN83</f>
        <v>42.421391999999997</v>
      </c>
      <c r="AT89" s="393">
        <f>'FY 22 Urban VA Calculator'!AO83</f>
        <v>41.333663999999999</v>
      </c>
      <c r="AU89" s="395"/>
    </row>
    <row r="90" spans="1:47" ht="15.75" thickBot="1" x14ac:dyDescent="0.3">
      <c r="A90" s="354" t="str">
        <f>'FY 22 Urban VA Calculator'!A84</f>
        <v>P</v>
      </c>
      <c r="B90" s="328" t="str">
        <f>'FY 22 Urban VA Calculator'!B84</f>
        <v>24</v>
      </c>
      <c r="C90" s="330">
        <f>'FY 22 Urban VA Calculator'!E84</f>
        <v>58.48</v>
      </c>
      <c r="D90" s="155">
        <f>'FY 22 Urban VA Calculator'!F84</f>
        <v>1.0900000000000001</v>
      </c>
      <c r="E90" s="199">
        <f>'FY 22 Urban VA Calculator'!G84</f>
        <v>63.743200000000002</v>
      </c>
      <c r="F90" s="337">
        <f>'FY 22 Urban VA Calculator'!AR84</f>
        <v>44.8752128</v>
      </c>
      <c r="G90" s="337">
        <f>'FY 22 Urban VA Calculator'!AS84</f>
        <v>18.867987200000002</v>
      </c>
      <c r="H90" s="356">
        <f>'FY 22 Urban VA Calculator'!AT84</f>
        <v>63.743200000000002</v>
      </c>
      <c r="I90" s="362">
        <f>'FY 22 Urban VA Calculator'!AU84</f>
        <v>63.743200000000002</v>
      </c>
      <c r="J90" s="363">
        <f>'FY 22 Urban VA Calculator'!AV84</f>
        <v>63.743200000000002</v>
      </c>
      <c r="K90" s="363">
        <f>'FY 22 Urban VA Calculator'!AW84</f>
        <v>62.468336000000001</v>
      </c>
      <c r="L90" s="363">
        <f>'FY 22 Urban VA Calculator'!AX84</f>
        <v>61.193472</v>
      </c>
      <c r="M90" s="363">
        <f>'FY 22 Urban VA Calculator'!AY84</f>
        <v>59.918607999999999</v>
      </c>
      <c r="N90" s="363">
        <f>'FY 22 Urban VA Calculator'!AZ84</f>
        <v>58.643744000000005</v>
      </c>
      <c r="O90" s="363">
        <f>'FY 22 Urban VA Calculator'!BA84</f>
        <v>57.368880000000004</v>
      </c>
      <c r="P90" s="363">
        <f>'FY 22 Urban VA Calculator'!BB84</f>
        <v>56.094016000000003</v>
      </c>
      <c r="Q90" s="363">
        <f>'FY 22 Urban VA Calculator'!BC84</f>
        <v>54.819152000000003</v>
      </c>
      <c r="R90" s="363">
        <f>'FY 22 Urban VA Calculator'!BD84</f>
        <v>53.544288000000002</v>
      </c>
      <c r="S90" s="363">
        <f>'FY 22 Urban VA Calculator'!BE84</f>
        <v>52.269424000000001</v>
      </c>
      <c r="T90" s="363">
        <f>'FY 22 Urban VA Calculator'!BF84</f>
        <v>50.994560000000007</v>
      </c>
      <c r="U90" s="363">
        <f>'FY 22 Urban VA Calculator'!BG84</f>
        <v>49.719696000000006</v>
      </c>
      <c r="V90" s="363">
        <f>'FY 22 Urban VA Calculator'!BH84</f>
        <v>48.444832000000005</v>
      </c>
      <c r="W90" s="54"/>
      <c r="X90" s="373" t="str">
        <f>'FY 22 Urban VA Calculator'!A84</f>
        <v>P</v>
      </c>
      <c r="Y90" s="386" t="str">
        <f>'FY 22 Urban VA Calculator'!B84</f>
        <v>24</v>
      </c>
      <c r="Z90" s="387">
        <f>'FY 22 Urban VA Calculator'!E84</f>
        <v>58.48</v>
      </c>
      <c r="AA90" s="388">
        <f>'FY 22 Urban VA Calculator'!F84</f>
        <v>1.0900000000000001</v>
      </c>
      <c r="AB90" s="387">
        <f>'FY 22 Urban VA Calculator'!G84</f>
        <v>63.743200000000002</v>
      </c>
      <c r="AC90" s="387">
        <f>'FY 22 Urban VA Calculator'!H84</f>
        <v>38.245919999999998</v>
      </c>
      <c r="AD90" s="336">
        <f>'FY 22 Urban VA Calculator'!Y84</f>
        <v>26.925127679999996</v>
      </c>
      <c r="AE90" s="336">
        <f>'FY 22 Urban VA Calculator'!Z84</f>
        <v>11.320792320000002</v>
      </c>
      <c r="AF90" s="377">
        <f>'FY 22 Urban VA Calculator'!AA84</f>
        <v>38.245919999999998</v>
      </c>
      <c r="AG90" s="381">
        <f>'FY 22 Urban VA Calculator'!AB84</f>
        <v>38.245919999999998</v>
      </c>
      <c r="AH90" s="382">
        <f>'FY 22 Urban VA Calculator'!AC84</f>
        <v>38.245919999999998</v>
      </c>
      <c r="AI90" s="382">
        <f>'FY 22 Urban VA Calculator'!AD84</f>
        <v>37.481001599999999</v>
      </c>
      <c r="AJ90" s="382">
        <f>'FY 22 Urban VA Calculator'!AE84</f>
        <v>36.7160832</v>
      </c>
      <c r="AK90" s="382">
        <f>'FY 22 Urban VA Calculator'!AF84</f>
        <v>35.951164799999994</v>
      </c>
      <c r="AL90" s="382">
        <f>'FY 22 Urban VA Calculator'!AG84</f>
        <v>35.186246400000002</v>
      </c>
      <c r="AM90" s="382">
        <f>'FY 22 Urban VA Calculator'!AH84</f>
        <v>34.421328000000003</v>
      </c>
      <c r="AN90" s="382">
        <f>'FY 22 Urban VA Calculator'!AI84</f>
        <v>33.656409599999996</v>
      </c>
      <c r="AO90" s="382">
        <f>'FY 22 Urban VA Calculator'!AJ84</f>
        <v>32.891491199999997</v>
      </c>
      <c r="AP90" s="382">
        <f>'FY 22 Urban VA Calculator'!AK84</f>
        <v>32.126572799999998</v>
      </c>
      <c r="AQ90" s="382">
        <f>'FY 22 Urban VA Calculator'!AL84</f>
        <v>31.361654399999995</v>
      </c>
      <c r="AR90" s="382">
        <f>'FY 22 Urban VA Calculator'!AM84</f>
        <v>30.596736</v>
      </c>
      <c r="AS90" s="382">
        <f>'FY 22 Urban VA Calculator'!AN84</f>
        <v>29.831817600000001</v>
      </c>
      <c r="AT90" s="394">
        <f>'FY 22 Urban VA Calculator'!AO84</f>
        <v>29.066899199999998</v>
      </c>
      <c r="AU90" s="396"/>
    </row>
    <row r="91" spans="1:47" x14ac:dyDescent="0.25">
      <c r="A91" s="327"/>
      <c r="B91" s="326"/>
      <c r="C91" s="327"/>
      <c r="D91" s="345"/>
      <c r="E91" s="192"/>
      <c r="F91" s="333"/>
      <c r="G91" s="333"/>
      <c r="H91" s="333"/>
      <c r="I91" s="333"/>
      <c r="J91" s="333"/>
      <c r="K91" s="333"/>
      <c r="L91" s="333"/>
      <c r="M91" s="333"/>
      <c r="N91" s="333"/>
      <c r="O91" s="333"/>
      <c r="P91" s="333"/>
      <c r="Q91" s="333"/>
      <c r="R91" s="333"/>
      <c r="S91" s="333"/>
      <c r="T91" s="333"/>
      <c r="U91" s="333"/>
      <c r="V91" s="333"/>
      <c r="W91" s="54"/>
      <c r="X91" s="341"/>
      <c r="Y91" s="341"/>
      <c r="Z91" s="347"/>
      <c r="AA91" s="348"/>
      <c r="AB91" s="347"/>
      <c r="AC91" s="347"/>
      <c r="AD91" s="349"/>
      <c r="AE91" s="349"/>
      <c r="AF91" s="349"/>
      <c r="AG91" s="349"/>
      <c r="AH91" s="349"/>
      <c r="AI91" s="349"/>
      <c r="AJ91" s="349"/>
      <c r="AK91" s="349"/>
      <c r="AL91" s="349"/>
      <c r="AM91" s="349"/>
      <c r="AN91" s="349"/>
      <c r="AO91" s="349"/>
      <c r="AP91" s="349"/>
      <c r="AQ91" s="349"/>
      <c r="AR91" s="349"/>
      <c r="AS91" s="349"/>
      <c r="AT91" s="349"/>
      <c r="AU91" s="349"/>
    </row>
    <row r="92" spans="1:47" ht="15.75" thickBot="1" x14ac:dyDescent="0.3">
      <c r="A92" s="327"/>
      <c r="B92" s="326"/>
      <c r="C92" s="327"/>
      <c r="D92" s="345"/>
      <c r="E92" s="192"/>
      <c r="F92" s="333"/>
      <c r="G92" s="333"/>
      <c r="H92" s="333"/>
      <c r="I92" s="333"/>
      <c r="J92" s="333"/>
      <c r="K92" s="333"/>
      <c r="L92" s="333"/>
      <c r="M92" s="333"/>
      <c r="N92" s="333"/>
      <c r="O92" s="333"/>
      <c r="P92" s="333"/>
      <c r="Q92" s="333"/>
      <c r="R92" s="333"/>
      <c r="S92" s="333"/>
      <c r="T92" s="333"/>
      <c r="U92" s="333"/>
      <c r="V92" s="333"/>
      <c r="W92" s="54"/>
      <c r="X92" s="341"/>
      <c r="Y92" s="341"/>
      <c r="Z92" s="347"/>
      <c r="AA92" s="348"/>
      <c r="AB92" s="347"/>
      <c r="AC92" s="347"/>
      <c r="AD92" s="349"/>
      <c r="AE92" s="349"/>
      <c r="AF92" s="349"/>
      <c r="AG92" s="349"/>
      <c r="AH92" s="349"/>
      <c r="AI92" s="349"/>
      <c r="AJ92" s="349"/>
      <c r="AK92" s="349"/>
      <c r="AL92" s="349"/>
      <c r="AM92" s="349"/>
      <c r="AN92" s="349"/>
      <c r="AO92" s="349"/>
      <c r="AP92" s="349"/>
      <c r="AQ92" s="349"/>
      <c r="AR92" s="349"/>
      <c r="AS92" s="349"/>
      <c r="AT92" s="349"/>
      <c r="AU92" s="349"/>
    </row>
    <row r="93" spans="1:47" ht="15.75" thickBot="1" x14ac:dyDescent="0.3">
      <c r="A93" s="425"/>
      <c r="B93" s="426"/>
      <c r="C93" s="425"/>
      <c r="D93" s="427"/>
      <c r="E93" s="428"/>
      <c r="F93" s="429"/>
      <c r="G93" s="429"/>
      <c r="H93" s="429"/>
      <c r="I93" s="444" t="str">
        <f>'FY 22 Urban VA Calculator'!AU87</f>
        <v>Medicare and VPD Adjusted Rate - Urban Wage Index in CBSA</v>
      </c>
      <c r="J93" s="445"/>
      <c r="K93" s="445"/>
      <c r="L93" s="445"/>
      <c r="M93" s="445"/>
      <c r="N93" s="445"/>
      <c r="O93" s="445"/>
      <c r="P93" s="445"/>
      <c r="Q93" s="445"/>
      <c r="R93" s="445"/>
      <c r="S93" s="445"/>
      <c r="T93" s="445"/>
      <c r="U93" s="445"/>
      <c r="V93" s="445"/>
      <c r="W93" s="54"/>
      <c r="X93" s="341"/>
      <c r="Y93" s="341"/>
      <c r="Z93" s="347"/>
      <c r="AA93" s="348"/>
      <c r="AB93" s="347"/>
      <c r="AC93" s="347"/>
      <c r="AD93" s="431"/>
      <c r="AE93" s="431"/>
      <c r="AF93" s="431"/>
      <c r="AG93" s="401" t="str">
        <f>'FY 22 Urban VA Calculator'!AB87</f>
        <v>VA and VPD Adjusted Rate - Urban Wage Index in CBSA</v>
      </c>
      <c r="AH93" s="402"/>
      <c r="AI93" s="402"/>
      <c r="AJ93" s="402"/>
      <c r="AK93" s="402"/>
      <c r="AL93" s="402"/>
      <c r="AM93" s="402"/>
      <c r="AN93" s="402"/>
      <c r="AO93" s="402"/>
      <c r="AP93" s="402"/>
      <c r="AQ93" s="402"/>
      <c r="AR93" s="402"/>
      <c r="AS93" s="402"/>
      <c r="AT93" s="402"/>
      <c r="AU93" s="403"/>
    </row>
    <row r="94" spans="1:47" ht="30" customHeight="1" x14ac:dyDescent="0.25">
      <c r="A94" s="425"/>
      <c r="B94" s="425"/>
      <c r="C94" s="425"/>
      <c r="D94" s="442"/>
      <c r="E94" s="443"/>
      <c r="F94" s="443"/>
      <c r="G94" s="443"/>
      <c r="H94" s="443"/>
      <c r="I94" s="357" t="str">
        <f>'FY 22 Urban VA Calculator'!AU88</f>
        <v>Day
1-3</v>
      </c>
      <c r="J94" s="358" t="str">
        <f>'FY 22 Urban VA Calculator'!AV88</f>
        <v>Day
4-20</v>
      </c>
      <c r="K94" s="358" t="str">
        <f>'FY 22 Urban VA Calculator'!AW88</f>
        <v>Day
21-27</v>
      </c>
      <c r="L94" s="358" t="str">
        <f>'FY 22 Urban VA Calculator'!AX88</f>
        <v>Day
28-34</v>
      </c>
      <c r="M94" s="358" t="str">
        <f>'FY 22 Urban VA Calculator'!AY88</f>
        <v>Day
35-41</v>
      </c>
      <c r="N94" s="358" t="str">
        <f>'FY 22 Urban VA Calculator'!AZ88</f>
        <v>Day
42-48</v>
      </c>
      <c r="O94" s="358" t="str">
        <f>'FY 22 Urban VA Calculator'!BA88</f>
        <v>Day
49-55</v>
      </c>
      <c r="P94" s="358" t="str">
        <f>'FY 22 Urban VA Calculator'!BB88</f>
        <v>Day
56-62</v>
      </c>
      <c r="Q94" s="358" t="str">
        <f>'FY 22 Urban VA Calculator'!BC88</f>
        <v>Day
63-69</v>
      </c>
      <c r="R94" s="358" t="str">
        <f>'FY 22 Urban VA Calculator'!BD88</f>
        <v>Day
70-76</v>
      </c>
      <c r="S94" s="358" t="str">
        <f>'FY 22 Urban VA Calculator'!BE88</f>
        <v>Day
77-83</v>
      </c>
      <c r="T94" s="358" t="str">
        <f>'FY 22 Urban VA Calculator'!BF88</f>
        <v>Day
84-90</v>
      </c>
      <c r="U94" s="358" t="str">
        <f>'FY 22 Urban VA Calculator'!BG88</f>
        <v>Day
91-97</v>
      </c>
      <c r="V94" s="358" t="str">
        <f>'FY 22 Urban VA Calculator'!BH88</f>
        <v>Day
98-100</v>
      </c>
      <c r="W94" s="54"/>
      <c r="X94" s="341"/>
      <c r="Y94" s="341"/>
      <c r="Z94" s="347"/>
      <c r="AA94" s="348"/>
      <c r="AB94" s="347"/>
      <c r="AC94" s="347"/>
      <c r="AD94" s="431"/>
      <c r="AE94" s="431"/>
      <c r="AF94" s="431"/>
      <c r="AG94" s="410" t="str">
        <f>'FY 22 Urban VA Calculator'!AB88</f>
        <v>Day
1-3</v>
      </c>
      <c r="AH94" s="411" t="str">
        <f>'FY 22 Urban VA Calculator'!AC88</f>
        <v>Day
4-20</v>
      </c>
      <c r="AI94" s="411" t="str">
        <f>'FY 22 Urban VA Calculator'!AD88</f>
        <v>Day
21-27</v>
      </c>
      <c r="AJ94" s="411" t="str">
        <f>'FY 22 Urban VA Calculator'!AE88</f>
        <v>Day
28-34</v>
      </c>
      <c r="AK94" s="411" t="str">
        <f>'FY 22 Urban VA Calculator'!AF88</f>
        <v>Day
35-41</v>
      </c>
      <c r="AL94" s="411" t="str">
        <f>'FY 22 Urban VA Calculator'!AG88</f>
        <v>Day
42-48</v>
      </c>
      <c r="AM94" s="411" t="str">
        <f>'FY 22 Urban VA Calculator'!AH88</f>
        <v>Day
49-55</v>
      </c>
      <c r="AN94" s="411" t="str">
        <f>'FY 22 Urban VA Calculator'!AI88</f>
        <v>Day
56-62</v>
      </c>
      <c r="AO94" s="411" t="str">
        <f>'FY 22 Urban VA Calculator'!AJ88</f>
        <v>Day
63-69</v>
      </c>
      <c r="AP94" s="411" t="str">
        <f>'FY 22 Urban VA Calculator'!AK88</f>
        <v>Day
70-76</v>
      </c>
      <c r="AQ94" s="411" t="str">
        <f>'FY 22 Urban VA Calculator'!AL88</f>
        <v>Day
77-83</v>
      </c>
      <c r="AR94" s="411" t="str">
        <f>'FY 22 Urban VA Calculator'!AM88</f>
        <v>Day
84-90</v>
      </c>
      <c r="AS94" s="411" t="str">
        <f>'FY 22 Urban VA Calculator'!AN88</f>
        <v>Day
91-97</v>
      </c>
      <c r="AT94" s="412" t="str">
        <f>'FY 22 Urban VA Calculator'!AO88</f>
        <v>Day
98-100</v>
      </c>
      <c r="AU94" s="472" t="str">
        <f>'FY 22 Urban VA Calculator'!AP88</f>
        <v>Day
100+</v>
      </c>
    </row>
    <row r="95" spans="1:47" s="53" customFormat="1" ht="75" x14ac:dyDescent="0.25">
      <c r="A95" s="352" t="str">
        <f>'FY 22 Urban VA Calculator'!A89</f>
        <v>PDPM SLP Component Group</v>
      </c>
      <c r="B95" s="352" t="str">
        <f>'FY 22 Urban VA Calculator'!B89</f>
        <v>Presence of Comorbidities /Swallowing</v>
      </c>
      <c r="C95" s="352" t="str">
        <f>'FY 22 Urban VA Calculator'!E89</f>
        <v>Unadjusted Federal Base Rate FY 2022</v>
      </c>
      <c r="D95" s="353" t="str">
        <f>'FY 22 Urban VA Calculator'!F89</f>
        <v>CMI **</v>
      </c>
      <c r="E95" s="351" t="str">
        <f>'FY 22 Urban VA Calculator'!G89</f>
        <v>Medicare FY 2022 Rate Urban</v>
      </c>
      <c r="F95" s="351" t="str">
        <f>'FY 22 Urban VA Calculator'!AR89</f>
        <v>FY 2022 Labor Portion (70.4%)</v>
      </c>
      <c r="G95" s="351" t="str">
        <f>'FY 22 Urban VA Calculator'!AS89</f>
        <v>Non-Labor Portion</v>
      </c>
      <c r="H95" s="355" t="str">
        <f>'FY 22 Urban VA Calculator'!AT89</f>
        <v>Wage Index Adjusted Medicare Base Rate</v>
      </c>
      <c r="I95" s="359" t="str">
        <f>'FY 22 Urban VA Calculator'!AU89</f>
        <v>Medicare Base Rate * 1</v>
      </c>
      <c r="J95" s="351" t="str">
        <f>'FY 22 Urban VA Calculator'!AV89</f>
        <v>Medicare Base Rate * 1</v>
      </c>
      <c r="K95" s="351" t="str">
        <f>'FY 22 Urban VA Calculator'!AW89</f>
        <v>Medicare Base Rate * 1</v>
      </c>
      <c r="L95" s="351" t="str">
        <f>'FY 22 Urban VA Calculator'!AX89</f>
        <v>Medicare Base Rate * 1</v>
      </c>
      <c r="M95" s="351" t="str">
        <f>'FY 22 Urban VA Calculator'!AY89</f>
        <v>Medicare Base Rate * 1</v>
      </c>
      <c r="N95" s="351" t="str">
        <f>'FY 22 Urban VA Calculator'!AZ89</f>
        <v>Medicare Base Rate * 1</v>
      </c>
      <c r="O95" s="351" t="str">
        <f>'FY 22 Urban VA Calculator'!BA89</f>
        <v>Medicare Base Rate * 1</v>
      </c>
      <c r="P95" s="351" t="str">
        <f>'FY 22 Urban VA Calculator'!BB89</f>
        <v>Medicare Base Rate * 1</v>
      </c>
      <c r="Q95" s="351" t="str">
        <f>'FY 22 Urban VA Calculator'!BC89</f>
        <v>Medicare Base Rate * 1</v>
      </c>
      <c r="R95" s="351" t="str">
        <f>'FY 22 Urban VA Calculator'!BD89</f>
        <v>Medicare Base Rate * 1</v>
      </c>
      <c r="S95" s="351" t="str">
        <f>'FY 22 Urban VA Calculator'!BE89</f>
        <v>Medicare Base Rate * 1</v>
      </c>
      <c r="T95" s="351" t="str">
        <f>'FY 22 Urban VA Calculator'!BF89</f>
        <v>Medicare Base Rate * 1</v>
      </c>
      <c r="U95" s="351" t="str">
        <f>'FY 22 Urban VA Calculator'!BG89</f>
        <v>Medicare Base Rate * 1</v>
      </c>
      <c r="V95" s="351" t="str">
        <f>'FY 22 Urban VA Calculator'!BH89</f>
        <v>Medicare Base Rate * 1</v>
      </c>
      <c r="X95" s="370" t="str">
        <f>'FY 22 Urban VA Calculator'!A89</f>
        <v>PDPM SLP Component Group</v>
      </c>
      <c r="Y95" s="370" t="str">
        <f>'FY 22 Urban VA Calculator'!B89</f>
        <v>Presence of Comorbidities /Swallowing</v>
      </c>
      <c r="Z95" s="371" t="str">
        <f>'FY 22 Urban VA Calculator'!E89</f>
        <v>Unadjusted Federal Base Rate FY 2022</v>
      </c>
      <c r="AA95" s="372" t="str">
        <f>'FY 22 Urban VA Calculator'!F89</f>
        <v>CMI **</v>
      </c>
      <c r="AB95" s="371" t="str">
        <f>'FY 22 Urban VA Calculator'!G89</f>
        <v>Medicare FY 2022 Rate Urban</v>
      </c>
      <c r="AC95" s="371" t="str">
        <f>'FY 22 Urban VA Calculator'!H89</f>
        <v>Base Rate After VA Adjustment (PDPM*0.6)</v>
      </c>
      <c r="AD95" s="418" t="str">
        <f>'FY 22 Urban VA Calculator'!Y89</f>
        <v>FY 2022 Labor Portion (70.4%)</v>
      </c>
      <c r="AE95" s="418" t="str">
        <f>'FY 22 Urban VA Calculator'!Z89</f>
        <v>Non-Labor Portion</v>
      </c>
      <c r="AF95" s="419" t="str">
        <f>'FY 22 Urban VA Calculator'!AA89</f>
        <v>Wage Index Adjusted VA Base Rate</v>
      </c>
      <c r="AG95" s="477" t="str">
        <f>'FY 22 Urban VA Calculator'!AB89</f>
        <v>VA Base Rate * 1</v>
      </c>
      <c r="AH95" s="418" t="str">
        <f>'FY 22 Urban VA Calculator'!AC89</f>
        <v>VA Base Rate * 1</v>
      </c>
      <c r="AI95" s="418" t="str">
        <f>'FY 22 Urban VA Calculator'!AD89</f>
        <v>VA Base Rate * 1</v>
      </c>
      <c r="AJ95" s="418" t="str">
        <f>'FY 22 Urban VA Calculator'!AE89</f>
        <v>VA Base Rate * 1</v>
      </c>
      <c r="AK95" s="418" t="str">
        <f>'FY 22 Urban VA Calculator'!AF89</f>
        <v>VA Base Rate * 1</v>
      </c>
      <c r="AL95" s="418" t="str">
        <f>'FY 22 Urban VA Calculator'!AG89</f>
        <v>VA Base Rate * 1</v>
      </c>
      <c r="AM95" s="418" t="str">
        <f>'FY 22 Urban VA Calculator'!AH89</f>
        <v>VA Base Rate * 1</v>
      </c>
      <c r="AN95" s="418" t="str">
        <f>'FY 22 Urban VA Calculator'!AI89</f>
        <v>VA Base Rate * 1</v>
      </c>
      <c r="AO95" s="418" t="str">
        <f>'FY 22 Urban VA Calculator'!AJ89</f>
        <v>VA Base Rate * 1</v>
      </c>
      <c r="AP95" s="418" t="str">
        <f>'FY 22 Urban VA Calculator'!AK89</f>
        <v>VA Base Rate * 1</v>
      </c>
      <c r="AQ95" s="418" t="str">
        <f>'FY 22 Urban VA Calculator'!AL89</f>
        <v>VA Base Rate * 1</v>
      </c>
      <c r="AR95" s="418" t="str">
        <f>'FY 22 Urban VA Calculator'!AM89</f>
        <v>VA Base Rate * 1</v>
      </c>
      <c r="AS95" s="418" t="str">
        <f>'FY 22 Urban VA Calculator'!AN89</f>
        <v>VA Base Rate * 1</v>
      </c>
      <c r="AT95" s="419" t="str">
        <f>'FY 22 Urban VA Calculator'!AO89</f>
        <v>VA Base Rate * 1</v>
      </c>
      <c r="AU95" s="478" t="str">
        <f>'FY 22 Urban VA Calculator'!AP89</f>
        <v>VA Fee Schedule</v>
      </c>
    </row>
    <row r="96" spans="1:47" x14ac:dyDescent="0.25">
      <c r="A96" s="354" t="str">
        <f>'FY 22 Urban VA Calculator'!A90</f>
        <v>A</v>
      </c>
      <c r="B96" s="328" t="str">
        <f>'FY 22 Urban VA Calculator'!B90</f>
        <v>None/Neither</v>
      </c>
      <c r="C96" s="330">
        <f>'FY 22 Urban VA Calculator'!E90</f>
        <v>23.45</v>
      </c>
      <c r="D96" s="155">
        <f>'FY 22 Urban VA Calculator'!F90</f>
        <v>0.68</v>
      </c>
      <c r="E96" s="199">
        <f>'FY 22 Urban VA Calculator'!G90</f>
        <v>15.946000000000002</v>
      </c>
      <c r="F96" s="337">
        <f>'FY 22 Urban VA Calculator'!AR90</f>
        <v>11.225984</v>
      </c>
      <c r="G96" s="337">
        <f>'FY 22 Urban VA Calculator'!AS90</f>
        <v>4.7200160000000011</v>
      </c>
      <c r="H96" s="356">
        <f>'FY 22 Urban VA Calculator'!AT90</f>
        <v>15.946000000000002</v>
      </c>
      <c r="I96" s="360">
        <f>'FY 22 Urban VA Calculator'!AU90</f>
        <v>15.946000000000002</v>
      </c>
      <c r="J96" s="361">
        <f>'FY 22 Urban VA Calculator'!AV90</f>
        <v>15.946000000000002</v>
      </c>
      <c r="K96" s="361">
        <f>'FY 22 Urban VA Calculator'!AW90</f>
        <v>15.946000000000002</v>
      </c>
      <c r="L96" s="361">
        <f>'FY 22 Urban VA Calculator'!AX90</f>
        <v>15.946000000000002</v>
      </c>
      <c r="M96" s="361">
        <f>'FY 22 Urban VA Calculator'!AY90</f>
        <v>15.946000000000002</v>
      </c>
      <c r="N96" s="361">
        <f>'FY 22 Urban VA Calculator'!AZ90</f>
        <v>15.946000000000002</v>
      </c>
      <c r="O96" s="361">
        <f>'FY 22 Urban VA Calculator'!BA90</f>
        <v>15.946000000000002</v>
      </c>
      <c r="P96" s="361">
        <f>'FY 22 Urban VA Calculator'!BB90</f>
        <v>15.946000000000002</v>
      </c>
      <c r="Q96" s="361">
        <f>'FY 22 Urban VA Calculator'!BC90</f>
        <v>15.946000000000002</v>
      </c>
      <c r="R96" s="361">
        <f>'FY 22 Urban VA Calculator'!BD90</f>
        <v>15.946000000000002</v>
      </c>
      <c r="S96" s="361">
        <f>'FY 22 Urban VA Calculator'!BE90</f>
        <v>15.946000000000002</v>
      </c>
      <c r="T96" s="361">
        <f>'FY 22 Urban VA Calculator'!BF90</f>
        <v>15.946000000000002</v>
      </c>
      <c r="U96" s="361">
        <f>'FY 22 Urban VA Calculator'!BG90</f>
        <v>15.946000000000002</v>
      </c>
      <c r="V96" s="361">
        <f>'FY 22 Urban VA Calculator'!BH90</f>
        <v>15.946000000000002</v>
      </c>
      <c r="W96" s="54"/>
      <c r="X96" s="370" t="str">
        <f>'FY 22 Urban VA Calculator'!A90</f>
        <v>A</v>
      </c>
      <c r="Y96" s="386" t="str">
        <f>'FY 22 Urban VA Calculator'!B90</f>
        <v>None/Neither</v>
      </c>
      <c r="Z96" s="387">
        <f>'FY 22 Urban VA Calculator'!E90</f>
        <v>23.45</v>
      </c>
      <c r="AA96" s="388">
        <f>'FY 22 Urban VA Calculator'!F90</f>
        <v>0.68</v>
      </c>
      <c r="AB96" s="387">
        <f>'FY 22 Urban VA Calculator'!G90</f>
        <v>15.946000000000002</v>
      </c>
      <c r="AC96" s="387">
        <f>'FY 22 Urban VA Calculator'!H90</f>
        <v>9.5676000000000005</v>
      </c>
      <c r="AD96" s="336">
        <f>'FY 22 Urban VA Calculator'!Y90</f>
        <v>6.7355904000000004</v>
      </c>
      <c r="AE96" s="336">
        <f>'FY 22 Urban VA Calculator'!Z90</f>
        <v>2.8320096000000001</v>
      </c>
      <c r="AF96" s="377">
        <f>'FY 22 Urban VA Calculator'!AA90</f>
        <v>9.5676000000000005</v>
      </c>
      <c r="AG96" s="378">
        <f>'FY 22 Urban VA Calculator'!AB90</f>
        <v>9.5676000000000005</v>
      </c>
      <c r="AH96" s="379">
        <f>'FY 22 Urban VA Calculator'!AC90</f>
        <v>9.5676000000000005</v>
      </c>
      <c r="AI96" s="379">
        <f>'FY 22 Urban VA Calculator'!AD90</f>
        <v>9.5676000000000005</v>
      </c>
      <c r="AJ96" s="379">
        <f>'FY 22 Urban VA Calculator'!AE90</f>
        <v>9.5676000000000005</v>
      </c>
      <c r="AK96" s="379">
        <f>'FY 22 Urban VA Calculator'!AF90</f>
        <v>9.5676000000000005</v>
      </c>
      <c r="AL96" s="379">
        <f>'FY 22 Urban VA Calculator'!AG90</f>
        <v>9.5676000000000005</v>
      </c>
      <c r="AM96" s="379">
        <f>'FY 22 Urban VA Calculator'!AH90</f>
        <v>9.5676000000000005</v>
      </c>
      <c r="AN96" s="379">
        <f>'FY 22 Urban VA Calculator'!AI90</f>
        <v>9.5676000000000005</v>
      </c>
      <c r="AO96" s="379">
        <f>'FY 22 Urban VA Calculator'!AJ90</f>
        <v>9.5676000000000005</v>
      </c>
      <c r="AP96" s="379">
        <f>'FY 22 Urban VA Calculator'!AK90</f>
        <v>9.5676000000000005</v>
      </c>
      <c r="AQ96" s="379">
        <f>'FY 22 Urban VA Calculator'!AL90</f>
        <v>9.5676000000000005</v>
      </c>
      <c r="AR96" s="379">
        <f>'FY 22 Urban VA Calculator'!AM90</f>
        <v>9.5676000000000005</v>
      </c>
      <c r="AS96" s="379">
        <f>'FY 22 Urban VA Calculator'!AN90</f>
        <v>9.5676000000000005</v>
      </c>
      <c r="AT96" s="393">
        <f>'FY 22 Urban VA Calculator'!AO90</f>
        <v>9.5676000000000005</v>
      </c>
      <c r="AU96" s="395"/>
    </row>
    <row r="97" spans="1:47" x14ac:dyDescent="0.25">
      <c r="A97" s="354" t="str">
        <f>'FY 22 Urban VA Calculator'!A91</f>
        <v>B</v>
      </c>
      <c r="B97" s="328" t="str">
        <f>'FY 22 Urban VA Calculator'!B91</f>
        <v>None/Either</v>
      </c>
      <c r="C97" s="330">
        <f>'FY 22 Urban VA Calculator'!E91</f>
        <v>23.45</v>
      </c>
      <c r="D97" s="155">
        <f>'FY 22 Urban VA Calculator'!F91</f>
        <v>1.82</v>
      </c>
      <c r="E97" s="199">
        <f>'FY 22 Urban VA Calculator'!G91</f>
        <v>42.679000000000002</v>
      </c>
      <c r="F97" s="337">
        <f>'FY 22 Urban VA Calculator'!AR91</f>
        <v>30.046015999999998</v>
      </c>
      <c r="G97" s="337">
        <f>'FY 22 Urban VA Calculator'!AS91</f>
        <v>12.632984000000004</v>
      </c>
      <c r="H97" s="356">
        <f>'FY 22 Urban VA Calculator'!AT91</f>
        <v>42.679000000000002</v>
      </c>
      <c r="I97" s="360">
        <f>'FY 22 Urban VA Calculator'!AU91</f>
        <v>42.679000000000002</v>
      </c>
      <c r="J97" s="361">
        <f>'FY 22 Urban VA Calculator'!AV91</f>
        <v>42.679000000000002</v>
      </c>
      <c r="K97" s="361">
        <f>'FY 22 Urban VA Calculator'!AW91</f>
        <v>42.679000000000002</v>
      </c>
      <c r="L97" s="361">
        <f>'FY 22 Urban VA Calculator'!AX91</f>
        <v>42.679000000000002</v>
      </c>
      <c r="M97" s="361">
        <f>'FY 22 Urban VA Calculator'!AY91</f>
        <v>42.679000000000002</v>
      </c>
      <c r="N97" s="361">
        <f>'FY 22 Urban VA Calculator'!AZ91</f>
        <v>42.679000000000002</v>
      </c>
      <c r="O97" s="361">
        <f>'FY 22 Urban VA Calculator'!BA91</f>
        <v>42.679000000000002</v>
      </c>
      <c r="P97" s="361">
        <f>'FY 22 Urban VA Calculator'!BB91</f>
        <v>42.679000000000002</v>
      </c>
      <c r="Q97" s="361">
        <f>'FY 22 Urban VA Calculator'!BC91</f>
        <v>42.679000000000002</v>
      </c>
      <c r="R97" s="361">
        <f>'FY 22 Urban VA Calculator'!BD91</f>
        <v>42.679000000000002</v>
      </c>
      <c r="S97" s="361">
        <f>'FY 22 Urban VA Calculator'!BE91</f>
        <v>42.679000000000002</v>
      </c>
      <c r="T97" s="361">
        <f>'FY 22 Urban VA Calculator'!BF91</f>
        <v>42.679000000000002</v>
      </c>
      <c r="U97" s="361">
        <f>'FY 22 Urban VA Calculator'!BG91</f>
        <v>42.679000000000002</v>
      </c>
      <c r="V97" s="361">
        <f>'FY 22 Urban VA Calculator'!BH91</f>
        <v>42.679000000000002</v>
      </c>
      <c r="W97" s="54"/>
      <c r="X97" s="370" t="str">
        <f>'FY 22 Urban VA Calculator'!A91</f>
        <v>B</v>
      </c>
      <c r="Y97" s="386" t="str">
        <f>'FY 22 Urban VA Calculator'!B91</f>
        <v>None/Either</v>
      </c>
      <c r="Z97" s="387">
        <f>'FY 22 Urban VA Calculator'!E91</f>
        <v>23.45</v>
      </c>
      <c r="AA97" s="388">
        <f>'FY 22 Urban VA Calculator'!F91</f>
        <v>1.82</v>
      </c>
      <c r="AB97" s="387">
        <f>'FY 22 Urban VA Calculator'!G91</f>
        <v>42.679000000000002</v>
      </c>
      <c r="AC97" s="387">
        <f>'FY 22 Urban VA Calculator'!H91</f>
        <v>25.607400000000002</v>
      </c>
      <c r="AD97" s="336">
        <f>'FY 22 Urban VA Calculator'!Y91</f>
        <v>18.027609600000002</v>
      </c>
      <c r="AE97" s="336">
        <f>'FY 22 Urban VA Calculator'!Z91</f>
        <v>7.5797904000000003</v>
      </c>
      <c r="AF97" s="377">
        <f>'FY 22 Urban VA Calculator'!AA91</f>
        <v>25.607400000000002</v>
      </c>
      <c r="AG97" s="378">
        <f>'FY 22 Urban VA Calculator'!AB91</f>
        <v>25.607400000000002</v>
      </c>
      <c r="AH97" s="379">
        <f>'FY 22 Urban VA Calculator'!AC91</f>
        <v>25.607400000000002</v>
      </c>
      <c r="AI97" s="379">
        <f>'FY 22 Urban VA Calculator'!AD91</f>
        <v>25.607400000000002</v>
      </c>
      <c r="AJ97" s="379">
        <f>'FY 22 Urban VA Calculator'!AE91</f>
        <v>25.607400000000002</v>
      </c>
      <c r="AK97" s="379">
        <f>'FY 22 Urban VA Calculator'!AF91</f>
        <v>25.607400000000002</v>
      </c>
      <c r="AL97" s="379">
        <f>'FY 22 Urban VA Calculator'!AG91</f>
        <v>25.607400000000002</v>
      </c>
      <c r="AM97" s="379">
        <f>'FY 22 Urban VA Calculator'!AH91</f>
        <v>25.607400000000002</v>
      </c>
      <c r="AN97" s="379">
        <f>'FY 22 Urban VA Calculator'!AI91</f>
        <v>25.607400000000002</v>
      </c>
      <c r="AO97" s="379">
        <f>'FY 22 Urban VA Calculator'!AJ91</f>
        <v>25.607400000000002</v>
      </c>
      <c r="AP97" s="379">
        <f>'FY 22 Urban VA Calculator'!AK91</f>
        <v>25.607400000000002</v>
      </c>
      <c r="AQ97" s="379">
        <f>'FY 22 Urban VA Calculator'!AL91</f>
        <v>25.607400000000002</v>
      </c>
      <c r="AR97" s="379">
        <f>'FY 22 Urban VA Calculator'!AM91</f>
        <v>25.607400000000002</v>
      </c>
      <c r="AS97" s="379">
        <f>'FY 22 Urban VA Calculator'!AN91</f>
        <v>25.607400000000002</v>
      </c>
      <c r="AT97" s="393">
        <f>'FY 22 Urban VA Calculator'!AO91</f>
        <v>25.607400000000002</v>
      </c>
      <c r="AU97" s="395"/>
    </row>
    <row r="98" spans="1:47" x14ac:dyDescent="0.25">
      <c r="A98" s="354" t="str">
        <f>'FY 22 Urban VA Calculator'!A92</f>
        <v>C</v>
      </c>
      <c r="B98" s="328" t="str">
        <f>'FY 22 Urban VA Calculator'!B92</f>
        <v>None/Both</v>
      </c>
      <c r="C98" s="330">
        <f>'FY 22 Urban VA Calculator'!E92</f>
        <v>23.45</v>
      </c>
      <c r="D98" s="155">
        <f>'FY 22 Urban VA Calculator'!F92</f>
        <v>2.67</v>
      </c>
      <c r="E98" s="199">
        <f>'FY 22 Urban VA Calculator'!G92</f>
        <v>62.611499999999999</v>
      </c>
      <c r="F98" s="337">
        <f>'FY 22 Urban VA Calculator'!AR92</f>
        <v>44.078495999999994</v>
      </c>
      <c r="G98" s="337">
        <f>'FY 22 Urban VA Calculator'!AS92</f>
        <v>18.533004000000005</v>
      </c>
      <c r="H98" s="356">
        <f>'FY 22 Urban VA Calculator'!AT92</f>
        <v>62.611499999999999</v>
      </c>
      <c r="I98" s="360">
        <f>'FY 22 Urban VA Calculator'!AU92</f>
        <v>62.611499999999999</v>
      </c>
      <c r="J98" s="361">
        <f>'FY 22 Urban VA Calculator'!AV92</f>
        <v>62.611499999999999</v>
      </c>
      <c r="K98" s="361">
        <f>'FY 22 Urban VA Calculator'!AW92</f>
        <v>62.611499999999999</v>
      </c>
      <c r="L98" s="361">
        <f>'FY 22 Urban VA Calculator'!AX92</f>
        <v>62.611499999999999</v>
      </c>
      <c r="M98" s="361">
        <f>'FY 22 Urban VA Calculator'!AY92</f>
        <v>62.611499999999999</v>
      </c>
      <c r="N98" s="361">
        <f>'FY 22 Urban VA Calculator'!AZ92</f>
        <v>62.611499999999999</v>
      </c>
      <c r="O98" s="361">
        <f>'FY 22 Urban VA Calculator'!BA92</f>
        <v>62.611499999999999</v>
      </c>
      <c r="P98" s="361">
        <f>'FY 22 Urban VA Calculator'!BB92</f>
        <v>62.611499999999999</v>
      </c>
      <c r="Q98" s="361">
        <f>'FY 22 Urban VA Calculator'!BC92</f>
        <v>62.611499999999999</v>
      </c>
      <c r="R98" s="361">
        <f>'FY 22 Urban VA Calculator'!BD92</f>
        <v>62.611499999999999</v>
      </c>
      <c r="S98" s="361">
        <f>'FY 22 Urban VA Calculator'!BE92</f>
        <v>62.611499999999999</v>
      </c>
      <c r="T98" s="361">
        <f>'FY 22 Urban VA Calculator'!BF92</f>
        <v>62.611499999999999</v>
      </c>
      <c r="U98" s="361">
        <f>'FY 22 Urban VA Calculator'!BG92</f>
        <v>62.611499999999999</v>
      </c>
      <c r="V98" s="361">
        <f>'FY 22 Urban VA Calculator'!BH92</f>
        <v>62.611499999999999</v>
      </c>
      <c r="W98" s="54"/>
      <c r="X98" s="370" t="str">
        <f>'FY 22 Urban VA Calculator'!A92</f>
        <v>C</v>
      </c>
      <c r="Y98" s="386" t="str">
        <f>'FY 22 Urban VA Calculator'!B92</f>
        <v>None/Both</v>
      </c>
      <c r="Z98" s="387">
        <f>'FY 22 Urban VA Calculator'!E92</f>
        <v>23.45</v>
      </c>
      <c r="AA98" s="388">
        <f>'FY 22 Urban VA Calculator'!F92</f>
        <v>2.67</v>
      </c>
      <c r="AB98" s="387">
        <f>'FY 22 Urban VA Calculator'!G92</f>
        <v>62.611499999999999</v>
      </c>
      <c r="AC98" s="387">
        <f>'FY 22 Urban VA Calculator'!H92</f>
        <v>37.566899999999997</v>
      </c>
      <c r="AD98" s="336">
        <f>'FY 22 Urban VA Calculator'!Y92</f>
        <v>26.447097599999996</v>
      </c>
      <c r="AE98" s="336">
        <f>'FY 22 Urban VA Calculator'!Z92</f>
        <v>11.119802400000001</v>
      </c>
      <c r="AF98" s="377">
        <f>'FY 22 Urban VA Calculator'!AA92</f>
        <v>37.566899999999997</v>
      </c>
      <c r="AG98" s="378">
        <f>'FY 22 Urban VA Calculator'!AB92</f>
        <v>37.566899999999997</v>
      </c>
      <c r="AH98" s="379">
        <f>'FY 22 Urban VA Calculator'!AC92</f>
        <v>37.566899999999997</v>
      </c>
      <c r="AI98" s="379">
        <f>'FY 22 Urban VA Calculator'!AD92</f>
        <v>37.566899999999997</v>
      </c>
      <c r="AJ98" s="379">
        <f>'FY 22 Urban VA Calculator'!AE92</f>
        <v>37.566899999999997</v>
      </c>
      <c r="AK98" s="379">
        <f>'FY 22 Urban VA Calculator'!AF92</f>
        <v>37.566899999999997</v>
      </c>
      <c r="AL98" s="379">
        <f>'FY 22 Urban VA Calculator'!AG92</f>
        <v>37.566899999999997</v>
      </c>
      <c r="AM98" s="379">
        <f>'FY 22 Urban VA Calculator'!AH92</f>
        <v>37.566899999999997</v>
      </c>
      <c r="AN98" s="379">
        <f>'FY 22 Urban VA Calculator'!AI92</f>
        <v>37.566899999999997</v>
      </c>
      <c r="AO98" s="379">
        <f>'FY 22 Urban VA Calculator'!AJ92</f>
        <v>37.566899999999997</v>
      </c>
      <c r="AP98" s="379">
        <f>'FY 22 Urban VA Calculator'!AK92</f>
        <v>37.566899999999997</v>
      </c>
      <c r="AQ98" s="379">
        <f>'FY 22 Urban VA Calculator'!AL92</f>
        <v>37.566899999999997</v>
      </c>
      <c r="AR98" s="379">
        <f>'FY 22 Urban VA Calculator'!AM92</f>
        <v>37.566899999999997</v>
      </c>
      <c r="AS98" s="379">
        <f>'FY 22 Urban VA Calculator'!AN92</f>
        <v>37.566899999999997</v>
      </c>
      <c r="AT98" s="393">
        <f>'FY 22 Urban VA Calculator'!AO92</f>
        <v>37.566899999999997</v>
      </c>
      <c r="AU98" s="395"/>
    </row>
    <row r="99" spans="1:47" x14ac:dyDescent="0.25">
      <c r="A99" s="354" t="str">
        <f>'FY 22 Urban VA Calculator'!A93</f>
        <v>D</v>
      </c>
      <c r="B99" s="328" t="str">
        <f>'FY 22 Urban VA Calculator'!B93</f>
        <v>Any one/Neither</v>
      </c>
      <c r="C99" s="330">
        <f>'FY 22 Urban VA Calculator'!E93</f>
        <v>23.45</v>
      </c>
      <c r="D99" s="155">
        <f>'FY 22 Urban VA Calculator'!F93</f>
        <v>1.46</v>
      </c>
      <c r="E99" s="199">
        <f>'FY 22 Urban VA Calculator'!G93</f>
        <v>34.236999999999995</v>
      </c>
      <c r="F99" s="337">
        <f>'FY 22 Urban VA Calculator'!AR93</f>
        <v>24.102847999999994</v>
      </c>
      <c r="G99" s="337">
        <f>'FY 22 Urban VA Calculator'!AS93</f>
        <v>10.134152</v>
      </c>
      <c r="H99" s="356">
        <f>'FY 22 Urban VA Calculator'!AT93</f>
        <v>34.236999999999995</v>
      </c>
      <c r="I99" s="360">
        <f>'FY 22 Urban VA Calculator'!AU93</f>
        <v>34.236999999999995</v>
      </c>
      <c r="J99" s="361">
        <f>'FY 22 Urban VA Calculator'!AV93</f>
        <v>34.236999999999995</v>
      </c>
      <c r="K99" s="361">
        <f>'FY 22 Urban VA Calculator'!AW93</f>
        <v>34.236999999999995</v>
      </c>
      <c r="L99" s="361">
        <f>'FY 22 Urban VA Calculator'!AX93</f>
        <v>34.236999999999995</v>
      </c>
      <c r="M99" s="361">
        <f>'FY 22 Urban VA Calculator'!AY93</f>
        <v>34.236999999999995</v>
      </c>
      <c r="N99" s="361">
        <f>'FY 22 Urban VA Calculator'!AZ93</f>
        <v>34.236999999999995</v>
      </c>
      <c r="O99" s="361">
        <f>'FY 22 Urban VA Calculator'!BA93</f>
        <v>34.236999999999995</v>
      </c>
      <c r="P99" s="361">
        <f>'FY 22 Urban VA Calculator'!BB93</f>
        <v>34.236999999999995</v>
      </c>
      <c r="Q99" s="361">
        <f>'FY 22 Urban VA Calculator'!BC93</f>
        <v>34.236999999999995</v>
      </c>
      <c r="R99" s="361">
        <f>'FY 22 Urban VA Calculator'!BD93</f>
        <v>34.236999999999995</v>
      </c>
      <c r="S99" s="361">
        <f>'FY 22 Urban VA Calculator'!BE93</f>
        <v>34.236999999999995</v>
      </c>
      <c r="T99" s="361">
        <f>'FY 22 Urban VA Calculator'!BF93</f>
        <v>34.236999999999995</v>
      </c>
      <c r="U99" s="361">
        <f>'FY 22 Urban VA Calculator'!BG93</f>
        <v>34.236999999999995</v>
      </c>
      <c r="V99" s="361">
        <f>'FY 22 Urban VA Calculator'!BH93</f>
        <v>34.236999999999995</v>
      </c>
      <c r="W99" s="54"/>
      <c r="X99" s="370" t="str">
        <f>'FY 22 Urban VA Calculator'!A93</f>
        <v>D</v>
      </c>
      <c r="Y99" s="386" t="str">
        <f>'FY 22 Urban VA Calculator'!B93</f>
        <v>Any one/Neither</v>
      </c>
      <c r="Z99" s="387">
        <f>'FY 22 Urban VA Calculator'!E93</f>
        <v>23.45</v>
      </c>
      <c r="AA99" s="388">
        <f>'FY 22 Urban VA Calculator'!F93</f>
        <v>1.46</v>
      </c>
      <c r="AB99" s="387">
        <f>'FY 22 Urban VA Calculator'!G93</f>
        <v>34.236999999999995</v>
      </c>
      <c r="AC99" s="387">
        <f>'FY 22 Urban VA Calculator'!H93</f>
        <v>20.542199999999998</v>
      </c>
      <c r="AD99" s="336">
        <f>'FY 22 Urban VA Calculator'!Y93</f>
        <v>14.461708799999997</v>
      </c>
      <c r="AE99" s="336">
        <f>'FY 22 Urban VA Calculator'!Z93</f>
        <v>6.0804912000000009</v>
      </c>
      <c r="AF99" s="377">
        <f>'FY 22 Urban VA Calculator'!AA93</f>
        <v>20.542199999999998</v>
      </c>
      <c r="AG99" s="378">
        <f>'FY 22 Urban VA Calculator'!AB93</f>
        <v>20.542199999999998</v>
      </c>
      <c r="AH99" s="379">
        <f>'FY 22 Urban VA Calculator'!AC93</f>
        <v>20.542199999999998</v>
      </c>
      <c r="AI99" s="379">
        <f>'FY 22 Urban VA Calculator'!AD93</f>
        <v>20.542199999999998</v>
      </c>
      <c r="AJ99" s="379">
        <f>'FY 22 Urban VA Calculator'!AE93</f>
        <v>20.542199999999998</v>
      </c>
      <c r="AK99" s="379">
        <f>'FY 22 Urban VA Calculator'!AF93</f>
        <v>20.542199999999998</v>
      </c>
      <c r="AL99" s="379">
        <f>'FY 22 Urban VA Calculator'!AG93</f>
        <v>20.542199999999998</v>
      </c>
      <c r="AM99" s="379">
        <f>'FY 22 Urban VA Calculator'!AH93</f>
        <v>20.542199999999998</v>
      </c>
      <c r="AN99" s="379">
        <f>'FY 22 Urban VA Calculator'!AI93</f>
        <v>20.542199999999998</v>
      </c>
      <c r="AO99" s="379">
        <f>'FY 22 Urban VA Calculator'!AJ93</f>
        <v>20.542199999999998</v>
      </c>
      <c r="AP99" s="379">
        <f>'FY 22 Urban VA Calculator'!AK93</f>
        <v>20.542199999999998</v>
      </c>
      <c r="AQ99" s="379">
        <f>'FY 22 Urban VA Calculator'!AL93</f>
        <v>20.542199999999998</v>
      </c>
      <c r="AR99" s="379">
        <f>'FY 22 Urban VA Calculator'!AM93</f>
        <v>20.542199999999998</v>
      </c>
      <c r="AS99" s="379">
        <f>'FY 22 Urban VA Calculator'!AN93</f>
        <v>20.542199999999998</v>
      </c>
      <c r="AT99" s="393">
        <f>'FY 22 Urban VA Calculator'!AO93</f>
        <v>20.542199999999998</v>
      </c>
      <c r="AU99" s="395"/>
    </row>
    <row r="100" spans="1:47" x14ac:dyDescent="0.25">
      <c r="A100" s="354" t="str">
        <f>'FY 22 Urban VA Calculator'!A94</f>
        <v>E</v>
      </c>
      <c r="B100" s="328" t="str">
        <f>'FY 22 Urban VA Calculator'!B94</f>
        <v>Any one/Either</v>
      </c>
      <c r="C100" s="330">
        <f>'FY 22 Urban VA Calculator'!E94</f>
        <v>23.45</v>
      </c>
      <c r="D100" s="155">
        <f>'FY 22 Urban VA Calculator'!F94</f>
        <v>2.34</v>
      </c>
      <c r="E100" s="199">
        <f>'FY 22 Urban VA Calculator'!G94</f>
        <v>54.872999999999998</v>
      </c>
      <c r="F100" s="337">
        <f>'FY 22 Urban VA Calculator'!AR94</f>
        <v>38.630591999999993</v>
      </c>
      <c r="G100" s="337">
        <f>'FY 22 Urban VA Calculator'!AS94</f>
        <v>16.242408000000005</v>
      </c>
      <c r="H100" s="356">
        <f>'FY 22 Urban VA Calculator'!AT94</f>
        <v>54.872999999999998</v>
      </c>
      <c r="I100" s="360">
        <f>'FY 22 Urban VA Calculator'!AU94</f>
        <v>54.872999999999998</v>
      </c>
      <c r="J100" s="361">
        <f>'FY 22 Urban VA Calculator'!AV94</f>
        <v>54.872999999999998</v>
      </c>
      <c r="K100" s="361">
        <f>'FY 22 Urban VA Calculator'!AW94</f>
        <v>54.872999999999998</v>
      </c>
      <c r="L100" s="361">
        <f>'FY 22 Urban VA Calculator'!AX94</f>
        <v>54.872999999999998</v>
      </c>
      <c r="M100" s="361">
        <f>'FY 22 Urban VA Calculator'!AY94</f>
        <v>54.872999999999998</v>
      </c>
      <c r="N100" s="361">
        <f>'FY 22 Urban VA Calculator'!AZ94</f>
        <v>54.872999999999998</v>
      </c>
      <c r="O100" s="361">
        <f>'FY 22 Urban VA Calculator'!BA94</f>
        <v>54.872999999999998</v>
      </c>
      <c r="P100" s="361">
        <f>'FY 22 Urban VA Calculator'!BB94</f>
        <v>54.872999999999998</v>
      </c>
      <c r="Q100" s="361">
        <f>'FY 22 Urban VA Calculator'!BC94</f>
        <v>54.872999999999998</v>
      </c>
      <c r="R100" s="361">
        <f>'FY 22 Urban VA Calculator'!BD94</f>
        <v>54.872999999999998</v>
      </c>
      <c r="S100" s="361">
        <f>'FY 22 Urban VA Calculator'!BE94</f>
        <v>54.872999999999998</v>
      </c>
      <c r="T100" s="361">
        <f>'FY 22 Urban VA Calculator'!BF94</f>
        <v>54.872999999999998</v>
      </c>
      <c r="U100" s="361">
        <f>'FY 22 Urban VA Calculator'!BG94</f>
        <v>54.872999999999998</v>
      </c>
      <c r="V100" s="361">
        <f>'FY 22 Urban VA Calculator'!BH94</f>
        <v>54.872999999999998</v>
      </c>
      <c r="W100" s="54"/>
      <c r="X100" s="370" t="str">
        <f>'FY 22 Urban VA Calculator'!A94</f>
        <v>E</v>
      </c>
      <c r="Y100" s="386" t="str">
        <f>'FY 22 Urban VA Calculator'!B94</f>
        <v>Any one/Either</v>
      </c>
      <c r="Z100" s="387">
        <f>'FY 22 Urban VA Calculator'!E94</f>
        <v>23.45</v>
      </c>
      <c r="AA100" s="388">
        <f>'FY 22 Urban VA Calculator'!F94</f>
        <v>2.34</v>
      </c>
      <c r="AB100" s="387">
        <f>'FY 22 Urban VA Calculator'!G94</f>
        <v>54.872999999999998</v>
      </c>
      <c r="AC100" s="387">
        <f>'FY 22 Urban VA Calculator'!H94</f>
        <v>32.9238</v>
      </c>
      <c r="AD100" s="336">
        <f>'FY 22 Urban VA Calculator'!Y94</f>
        <v>23.178355199999999</v>
      </c>
      <c r="AE100" s="336">
        <f>'FY 22 Urban VA Calculator'!Z94</f>
        <v>9.7454448000000014</v>
      </c>
      <c r="AF100" s="377">
        <f>'FY 22 Urban VA Calculator'!AA94</f>
        <v>32.9238</v>
      </c>
      <c r="AG100" s="378">
        <f>'FY 22 Urban VA Calculator'!AB94</f>
        <v>32.9238</v>
      </c>
      <c r="AH100" s="379">
        <f>'FY 22 Urban VA Calculator'!AC94</f>
        <v>32.9238</v>
      </c>
      <c r="AI100" s="379">
        <f>'FY 22 Urban VA Calculator'!AD94</f>
        <v>32.9238</v>
      </c>
      <c r="AJ100" s="379">
        <f>'FY 22 Urban VA Calculator'!AE94</f>
        <v>32.9238</v>
      </c>
      <c r="AK100" s="379">
        <f>'FY 22 Urban VA Calculator'!AF94</f>
        <v>32.9238</v>
      </c>
      <c r="AL100" s="379">
        <f>'FY 22 Urban VA Calculator'!AG94</f>
        <v>32.9238</v>
      </c>
      <c r="AM100" s="379">
        <f>'FY 22 Urban VA Calculator'!AH94</f>
        <v>32.9238</v>
      </c>
      <c r="AN100" s="379">
        <f>'FY 22 Urban VA Calculator'!AI94</f>
        <v>32.9238</v>
      </c>
      <c r="AO100" s="379">
        <f>'FY 22 Urban VA Calculator'!AJ94</f>
        <v>32.9238</v>
      </c>
      <c r="AP100" s="379">
        <f>'FY 22 Urban VA Calculator'!AK94</f>
        <v>32.9238</v>
      </c>
      <c r="AQ100" s="379">
        <f>'FY 22 Urban VA Calculator'!AL94</f>
        <v>32.9238</v>
      </c>
      <c r="AR100" s="379">
        <f>'FY 22 Urban VA Calculator'!AM94</f>
        <v>32.9238</v>
      </c>
      <c r="AS100" s="379">
        <f>'FY 22 Urban VA Calculator'!AN94</f>
        <v>32.9238</v>
      </c>
      <c r="AT100" s="393">
        <f>'FY 22 Urban VA Calculator'!AO94</f>
        <v>32.9238</v>
      </c>
      <c r="AU100" s="395"/>
    </row>
    <row r="101" spans="1:47" x14ac:dyDescent="0.25">
      <c r="A101" s="354" t="str">
        <f>'FY 22 Urban VA Calculator'!A95</f>
        <v>F</v>
      </c>
      <c r="B101" s="328" t="str">
        <f>'FY 22 Urban VA Calculator'!B95</f>
        <v>Any one/Both</v>
      </c>
      <c r="C101" s="330">
        <f>'FY 22 Urban VA Calculator'!E95</f>
        <v>23.45</v>
      </c>
      <c r="D101" s="155">
        <f>'FY 22 Urban VA Calculator'!F95</f>
        <v>2.98</v>
      </c>
      <c r="E101" s="199">
        <f>'FY 22 Urban VA Calculator'!G95</f>
        <v>69.881</v>
      </c>
      <c r="F101" s="337">
        <f>'FY 22 Urban VA Calculator'!AR95</f>
        <v>49.196224000000001</v>
      </c>
      <c r="G101" s="337">
        <f>'FY 22 Urban VA Calculator'!AS95</f>
        <v>20.684775999999999</v>
      </c>
      <c r="H101" s="356">
        <f>'FY 22 Urban VA Calculator'!AT95</f>
        <v>69.881</v>
      </c>
      <c r="I101" s="360">
        <f>'FY 22 Urban VA Calculator'!AU95</f>
        <v>69.881</v>
      </c>
      <c r="J101" s="361">
        <f>'FY 22 Urban VA Calculator'!AV95</f>
        <v>69.881</v>
      </c>
      <c r="K101" s="361">
        <f>'FY 22 Urban VA Calculator'!AW95</f>
        <v>69.881</v>
      </c>
      <c r="L101" s="361">
        <f>'FY 22 Urban VA Calculator'!AX95</f>
        <v>69.881</v>
      </c>
      <c r="M101" s="361">
        <f>'FY 22 Urban VA Calculator'!AY95</f>
        <v>69.881</v>
      </c>
      <c r="N101" s="361">
        <f>'FY 22 Urban VA Calculator'!AZ95</f>
        <v>69.881</v>
      </c>
      <c r="O101" s="361">
        <f>'FY 22 Urban VA Calculator'!BA95</f>
        <v>69.881</v>
      </c>
      <c r="P101" s="361">
        <f>'FY 22 Urban VA Calculator'!BB95</f>
        <v>69.881</v>
      </c>
      <c r="Q101" s="361">
        <f>'FY 22 Urban VA Calculator'!BC95</f>
        <v>69.881</v>
      </c>
      <c r="R101" s="361">
        <f>'FY 22 Urban VA Calculator'!BD95</f>
        <v>69.881</v>
      </c>
      <c r="S101" s="361">
        <f>'FY 22 Urban VA Calculator'!BE95</f>
        <v>69.881</v>
      </c>
      <c r="T101" s="361">
        <f>'FY 22 Urban VA Calculator'!BF95</f>
        <v>69.881</v>
      </c>
      <c r="U101" s="361">
        <f>'FY 22 Urban VA Calculator'!BG95</f>
        <v>69.881</v>
      </c>
      <c r="V101" s="361">
        <f>'FY 22 Urban VA Calculator'!BH95</f>
        <v>69.881</v>
      </c>
      <c r="W101" s="54"/>
      <c r="X101" s="370" t="str">
        <f>'FY 22 Urban VA Calculator'!A95</f>
        <v>F</v>
      </c>
      <c r="Y101" s="386" t="str">
        <f>'FY 22 Urban VA Calculator'!B95</f>
        <v>Any one/Both</v>
      </c>
      <c r="Z101" s="387">
        <f>'FY 22 Urban VA Calculator'!E95</f>
        <v>23.45</v>
      </c>
      <c r="AA101" s="388">
        <f>'FY 22 Urban VA Calculator'!F95</f>
        <v>2.98</v>
      </c>
      <c r="AB101" s="387">
        <f>'FY 22 Urban VA Calculator'!G95</f>
        <v>69.881</v>
      </c>
      <c r="AC101" s="387">
        <f>'FY 22 Urban VA Calculator'!H95</f>
        <v>41.928599999999996</v>
      </c>
      <c r="AD101" s="336">
        <f>'FY 22 Urban VA Calculator'!Y95</f>
        <v>29.517734399999995</v>
      </c>
      <c r="AE101" s="336">
        <f>'FY 22 Urban VA Calculator'!Z95</f>
        <v>12.410865600000001</v>
      </c>
      <c r="AF101" s="377">
        <f>'FY 22 Urban VA Calculator'!AA95</f>
        <v>41.928599999999996</v>
      </c>
      <c r="AG101" s="378">
        <f>'FY 22 Urban VA Calculator'!AB95</f>
        <v>41.928599999999996</v>
      </c>
      <c r="AH101" s="379">
        <f>'FY 22 Urban VA Calculator'!AC95</f>
        <v>41.928599999999996</v>
      </c>
      <c r="AI101" s="379">
        <f>'FY 22 Urban VA Calculator'!AD95</f>
        <v>41.928599999999996</v>
      </c>
      <c r="AJ101" s="379">
        <f>'FY 22 Urban VA Calculator'!AE95</f>
        <v>41.928599999999996</v>
      </c>
      <c r="AK101" s="379">
        <f>'FY 22 Urban VA Calculator'!AF95</f>
        <v>41.928599999999996</v>
      </c>
      <c r="AL101" s="379">
        <f>'FY 22 Urban VA Calculator'!AG95</f>
        <v>41.928599999999996</v>
      </c>
      <c r="AM101" s="379">
        <f>'FY 22 Urban VA Calculator'!AH95</f>
        <v>41.928599999999996</v>
      </c>
      <c r="AN101" s="379">
        <f>'FY 22 Urban VA Calculator'!AI95</f>
        <v>41.928599999999996</v>
      </c>
      <c r="AO101" s="379">
        <f>'FY 22 Urban VA Calculator'!AJ95</f>
        <v>41.928599999999996</v>
      </c>
      <c r="AP101" s="379">
        <f>'FY 22 Urban VA Calculator'!AK95</f>
        <v>41.928599999999996</v>
      </c>
      <c r="AQ101" s="379">
        <f>'FY 22 Urban VA Calculator'!AL95</f>
        <v>41.928599999999996</v>
      </c>
      <c r="AR101" s="379">
        <f>'FY 22 Urban VA Calculator'!AM95</f>
        <v>41.928599999999996</v>
      </c>
      <c r="AS101" s="379">
        <f>'FY 22 Urban VA Calculator'!AN95</f>
        <v>41.928599999999996</v>
      </c>
      <c r="AT101" s="393">
        <f>'FY 22 Urban VA Calculator'!AO95</f>
        <v>41.928599999999996</v>
      </c>
      <c r="AU101" s="395"/>
    </row>
    <row r="102" spans="1:47" x14ac:dyDescent="0.25">
      <c r="A102" s="354" t="str">
        <f>'FY 22 Urban VA Calculator'!A96</f>
        <v>G</v>
      </c>
      <c r="B102" s="328" t="str">
        <f>'FY 22 Urban VA Calculator'!B96</f>
        <v>Any two/Neither</v>
      </c>
      <c r="C102" s="330">
        <f>'FY 22 Urban VA Calculator'!E96</f>
        <v>23.45</v>
      </c>
      <c r="D102" s="155">
        <f>'FY 22 Urban VA Calculator'!F96</f>
        <v>2.04</v>
      </c>
      <c r="E102" s="199">
        <f>'FY 22 Urban VA Calculator'!G96</f>
        <v>47.838000000000001</v>
      </c>
      <c r="F102" s="337">
        <f>'FY 22 Urban VA Calculator'!AR96</f>
        <v>33.677951999999998</v>
      </c>
      <c r="G102" s="337">
        <f>'FY 22 Urban VA Calculator'!AS96</f>
        <v>14.160048000000003</v>
      </c>
      <c r="H102" s="356">
        <f>'FY 22 Urban VA Calculator'!AT96</f>
        <v>47.838000000000001</v>
      </c>
      <c r="I102" s="360">
        <f>'FY 22 Urban VA Calculator'!AU96</f>
        <v>47.838000000000001</v>
      </c>
      <c r="J102" s="361">
        <f>'FY 22 Urban VA Calculator'!AV96</f>
        <v>47.838000000000001</v>
      </c>
      <c r="K102" s="361">
        <f>'FY 22 Urban VA Calculator'!AW96</f>
        <v>47.838000000000001</v>
      </c>
      <c r="L102" s="361">
        <f>'FY 22 Urban VA Calculator'!AX96</f>
        <v>47.838000000000001</v>
      </c>
      <c r="M102" s="361">
        <f>'FY 22 Urban VA Calculator'!AY96</f>
        <v>47.838000000000001</v>
      </c>
      <c r="N102" s="361">
        <f>'FY 22 Urban VA Calculator'!AZ96</f>
        <v>47.838000000000001</v>
      </c>
      <c r="O102" s="361">
        <f>'FY 22 Urban VA Calculator'!BA96</f>
        <v>47.838000000000001</v>
      </c>
      <c r="P102" s="361">
        <f>'FY 22 Urban VA Calculator'!BB96</f>
        <v>47.838000000000001</v>
      </c>
      <c r="Q102" s="361">
        <f>'FY 22 Urban VA Calculator'!BC96</f>
        <v>47.838000000000001</v>
      </c>
      <c r="R102" s="361">
        <f>'FY 22 Urban VA Calculator'!BD96</f>
        <v>47.838000000000001</v>
      </c>
      <c r="S102" s="361">
        <f>'FY 22 Urban VA Calculator'!BE96</f>
        <v>47.838000000000001</v>
      </c>
      <c r="T102" s="361">
        <f>'FY 22 Urban VA Calculator'!BF96</f>
        <v>47.838000000000001</v>
      </c>
      <c r="U102" s="361">
        <f>'FY 22 Urban VA Calculator'!BG96</f>
        <v>47.838000000000001</v>
      </c>
      <c r="V102" s="361">
        <f>'FY 22 Urban VA Calculator'!BH96</f>
        <v>47.838000000000001</v>
      </c>
      <c r="W102" s="54"/>
      <c r="X102" s="370" t="str">
        <f>'FY 22 Urban VA Calculator'!A96</f>
        <v>G</v>
      </c>
      <c r="Y102" s="386" t="str">
        <f>'FY 22 Urban VA Calculator'!B96</f>
        <v>Any two/Neither</v>
      </c>
      <c r="Z102" s="387">
        <f>'FY 22 Urban VA Calculator'!E96</f>
        <v>23.45</v>
      </c>
      <c r="AA102" s="388">
        <f>'FY 22 Urban VA Calculator'!F96</f>
        <v>2.04</v>
      </c>
      <c r="AB102" s="387">
        <f>'FY 22 Urban VA Calculator'!G96</f>
        <v>47.838000000000001</v>
      </c>
      <c r="AC102" s="387">
        <f>'FY 22 Urban VA Calculator'!H96</f>
        <v>28.7028</v>
      </c>
      <c r="AD102" s="336">
        <f>'FY 22 Urban VA Calculator'!Y96</f>
        <v>20.206771199999999</v>
      </c>
      <c r="AE102" s="336">
        <f>'FY 22 Urban VA Calculator'!Z96</f>
        <v>8.4960288000000013</v>
      </c>
      <c r="AF102" s="377">
        <f>'FY 22 Urban VA Calculator'!AA96</f>
        <v>28.7028</v>
      </c>
      <c r="AG102" s="378">
        <f>'FY 22 Urban VA Calculator'!AB96</f>
        <v>28.7028</v>
      </c>
      <c r="AH102" s="379">
        <f>'FY 22 Urban VA Calculator'!AC96</f>
        <v>28.7028</v>
      </c>
      <c r="AI102" s="379">
        <f>'FY 22 Urban VA Calculator'!AD96</f>
        <v>28.7028</v>
      </c>
      <c r="AJ102" s="379">
        <f>'FY 22 Urban VA Calculator'!AE96</f>
        <v>28.7028</v>
      </c>
      <c r="AK102" s="379">
        <f>'FY 22 Urban VA Calculator'!AF96</f>
        <v>28.7028</v>
      </c>
      <c r="AL102" s="379">
        <f>'FY 22 Urban VA Calculator'!AG96</f>
        <v>28.7028</v>
      </c>
      <c r="AM102" s="379">
        <f>'FY 22 Urban VA Calculator'!AH96</f>
        <v>28.7028</v>
      </c>
      <c r="AN102" s="379">
        <f>'FY 22 Urban VA Calculator'!AI96</f>
        <v>28.7028</v>
      </c>
      <c r="AO102" s="379">
        <f>'FY 22 Urban VA Calculator'!AJ96</f>
        <v>28.7028</v>
      </c>
      <c r="AP102" s="379">
        <f>'FY 22 Urban VA Calculator'!AK96</f>
        <v>28.7028</v>
      </c>
      <c r="AQ102" s="379">
        <f>'FY 22 Urban VA Calculator'!AL96</f>
        <v>28.7028</v>
      </c>
      <c r="AR102" s="379">
        <f>'FY 22 Urban VA Calculator'!AM96</f>
        <v>28.7028</v>
      </c>
      <c r="AS102" s="379">
        <f>'FY 22 Urban VA Calculator'!AN96</f>
        <v>28.7028</v>
      </c>
      <c r="AT102" s="393">
        <f>'FY 22 Urban VA Calculator'!AO96</f>
        <v>28.7028</v>
      </c>
      <c r="AU102" s="395"/>
    </row>
    <row r="103" spans="1:47" x14ac:dyDescent="0.25">
      <c r="A103" s="354" t="str">
        <f>'FY 22 Urban VA Calculator'!A97</f>
        <v>H</v>
      </c>
      <c r="B103" s="328" t="str">
        <f>'FY 22 Urban VA Calculator'!B97</f>
        <v>Any two/Either</v>
      </c>
      <c r="C103" s="330">
        <f>'FY 22 Urban VA Calculator'!E97</f>
        <v>23.45</v>
      </c>
      <c r="D103" s="155">
        <f>'FY 22 Urban VA Calculator'!F97</f>
        <v>2.86</v>
      </c>
      <c r="E103" s="199">
        <f>'FY 22 Urban VA Calculator'!G97</f>
        <v>67.066999999999993</v>
      </c>
      <c r="F103" s="337">
        <f>'FY 22 Urban VA Calculator'!AR97</f>
        <v>47.215167999999991</v>
      </c>
      <c r="G103" s="337">
        <f>'FY 22 Urban VA Calculator'!AS97</f>
        <v>19.851832000000002</v>
      </c>
      <c r="H103" s="356">
        <f>'FY 22 Urban VA Calculator'!AT97</f>
        <v>67.066999999999993</v>
      </c>
      <c r="I103" s="360">
        <f>'FY 22 Urban VA Calculator'!AU97</f>
        <v>67.066999999999993</v>
      </c>
      <c r="J103" s="361">
        <f>'FY 22 Urban VA Calculator'!AV97</f>
        <v>67.066999999999993</v>
      </c>
      <c r="K103" s="361">
        <f>'FY 22 Urban VA Calculator'!AW97</f>
        <v>67.066999999999993</v>
      </c>
      <c r="L103" s="361">
        <f>'FY 22 Urban VA Calculator'!AX97</f>
        <v>67.066999999999993</v>
      </c>
      <c r="M103" s="361">
        <f>'FY 22 Urban VA Calculator'!AY97</f>
        <v>67.066999999999993</v>
      </c>
      <c r="N103" s="361">
        <f>'FY 22 Urban VA Calculator'!AZ97</f>
        <v>67.066999999999993</v>
      </c>
      <c r="O103" s="361">
        <f>'FY 22 Urban VA Calculator'!BA97</f>
        <v>67.066999999999993</v>
      </c>
      <c r="P103" s="361">
        <f>'FY 22 Urban VA Calculator'!BB97</f>
        <v>67.066999999999993</v>
      </c>
      <c r="Q103" s="361">
        <f>'FY 22 Urban VA Calculator'!BC97</f>
        <v>67.066999999999993</v>
      </c>
      <c r="R103" s="361">
        <f>'FY 22 Urban VA Calculator'!BD97</f>
        <v>67.066999999999993</v>
      </c>
      <c r="S103" s="361">
        <f>'FY 22 Urban VA Calculator'!BE97</f>
        <v>67.066999999999993</v>
      </c>
      <c r="T103" s="361">
        <f>'FY 22 Urban VA Calculator'!BF97</f>
        <v>67.066999999999993</v>
      </c>
      <c r="U103" s="361">
        <f>'FY 22 Urban VA Calculator'!BG97</f>
        <v>67.066999999999993</v>
      </c>
      <c r="V103" s="361">
        <f>'FY 22 Urban VA Calculator'!BH97</f>
        <v>67.066999999999993</v>
      </c>
      <c r="W103" s="54"/>
      <c r="X103" s="370" t="str">
        <f>'FY 22 Urban VA Calculator'!A97</f>
        <v>H</v>
      </c>
      <c r="Y103" s="386" t="str">
        <f>'FY 22 Urban VA Calculator'!B97</f>
        <v>Any two/Either</v>
      </c>
      <c r="Z103" s="387">
        <f>'FY 22 Urban VA Calculator'!E97</f>
        <v>23.45</v>
      </c>
      <c r="AA103" s="388">
        <f>'FY 22 Urban VA Calculator'!F97</f>
        <v>2.86</v>
      </c>
      <c r="AB103" s="387">
        <f>'FY 22 Urban VA Calculator'!G97</f>
        <v>67.066999999999993</v>
      </c>
      <c r="AC103" s="387">
        <f>'FY 22 Urban VA Calculator'!H97</f>
        <v>40.240199999999994</v>
      </c>
      <c r="AD103" s="336">
        <f>'FY 22 Urban VA Calculator'!Y97</f>
        <v>28.329100799999996</v>
      </c>
      <c r="AE103" s="336">
        <f>'FY 22 Urban VA Calculator'!Z97</f>
        <v>11.911099199999999</v>
      </c>
      <c r="AF103" s="377">
        <f>'FY 22 Urban VA Calculator'!AA97</f>
        <v>40.240199999999994</v>
      </c>
      <c r="AG103" s="378">
        <f>'FY 22 Urban VA Calculator'!AB97</f>
        <v>40.240199999999994</v>
      </c>
      <c r="AH103" s="379">
        <f>'FY 22 Urban VA Calculator'!AC97</f>
        <v>40.240199999999994</v>
      </c>
      <c r="AI103" s="379">
        <f>'FY 22 Urban VA Calculator'!AD97</f>
        <v>40.240199999999994</v>
      </c>
      <c r="AJ103" s="379">
        <f>'FY 22 Urban VA Calculator'!AE97</f>
        <v>40.240199999999994</v>
      </c>
      <c r="AK103" s="379">
        <f>'FY 22 Urban VA Calculator'!AF97</f>
        <v>40.240199999999994</v>
      </c>
      <c r="AL103" s="379">
        <f>'FY 22 Urban VA Calculator'!AG97</f>
        <v>40.240199999999994</v>
      </c>
      <c r="AM103" s="379">
        <f>'FY 22 Urban VA Calculator'!AH97</f>
        <v>40.240199999999994</v>
      </c>
      <c r="AN103" s="379">
        <f>'FY 22 Urban VA Calculator'!AI97</f>
        <v>40.240199999999994</v>
      </c>
      <c r="AO103" s="379">
        <f>'FY 22 Urban VA Calculator'!AJ97</f>
        <v>40.240199999999994</v>
      </c>
      <c r="AP103" s="379">
        <f>'FY 22 Urban VA Calculator'!AK97</f>
        <v>40.240199999999994</v>
      </c>
      <c r="AQ103" s="379">
        <f>'FY 22 Urban VA Calculator'!AL97</f>
        <v>40.240199999999994</v>
      </c>
      <c r="AR103" s="379">
        <f>'FY 22 Urban VA Calculator'!AM97</f>
        <v>40.240199999999994</v>
      </c>
      <c r="AS103" s="379">
        <f>'FY 22 Urban VA Calculator'!AN97</f>
        <v>40.240199999999994</v>
      </c>
      <c r="AT103" s="393">
        <f>'FY 22 Urban VA Calculator'!AO97</f>
        <v>40.240199999999994</v>
      </c>
      <c r="AU103" s="395"/>
    </row>
    <row r="104" spans="1:47" x14ac:dyDescent="0.25">
      <c r="A104" s="354" t="str">
        <f>'FY 22 Urban VA Calculator'!A98</f>
        <v>I</v>
      </c>
      <c r="B104" s="328" t="str">
        <f>'FY 22 Urban VA Calculator'!B98</f>
        <v>Any two/Both</v>
      </c>
      <c r="C104" s="330">
        <f>'FY 22 Urban VA Calculator'!E98</f>
        <v>23.45</v>
      </c>
      <c r="D104" s="155">
        <f>'FY 22 Urban VA Calculator'!F98</f>
        <v>3.53</v>
      </c>
      <c r="E104" s="199">
        <f>'FY 22 Urban VA Calculator'!G98</f>
        <v>82.778499999999994</v>
      </c>
      <c r="F104" s="337">
        <f>'FY 22 Urban VA Calculator'!AR98</f>
        <v>58.276063999999991</v>
      </c>
      <c r="G104" s="337">
        <f>'FY 22 Urban VA Calculator'!AS98</f>
        <v>24.502436000000003</v>
      </c>
      <c r="H104" s="356">
        <f>'FY 22 Urban VA Calculator'!AT98</f>
        <v>82.778499999999994</v>
      </c>
      <c r="I104" s="360">
        <f>'FY 22 Urban VA Calculator'!AU98</f>
        <v>82.778499999999994</v>
      </c>
      <c r="J104" s="361">
        <f>'FY 22 Urban VA Calculator'!AV98</f>
        <v>82.778499999999994</v>
      </c>
      <c r="K104" s="361">
        <f>'FY 22 Urban VA Calculator'!AW98</f>
        <v>82.778499999999994</v>
      </c>
      <c r="L104" s="361">
        <f>'FY 22 Urban VA Calculator'!AX98</f>
        <v>82.778499999999994</v>
      </c>
      <c r="M104" s="361">
        <f>'FY 22 Urban VA Calculator'!AY98</f>
        <v>82.778499999999994</v>
      </c>
      <c r="N104" s="361">
        <f>'FY 22 Urban VA Calculator'!AZ98</f>
        <v>82.778499999999994</v>
      </c>
      <c r="O104" s="361">
        <f>'FY 22 Urban VA Calculator'!BA98</f>
        <v>82.778499999999994</v>
      </c>
      <c r="P104" s="361">
        <f>'FY 22 Urban VA Calculator'!BB98</f>
        <v>82.778499999999994</v>
      </c>
      <c r="Q104" s="361">
        <f>'FY 22 Urban VA Calculator'!BC98</f>
        <v>82.778499999999994</v>
      </c>
      <c r="R104" s="361">
        <f>'FY 22 Urban VA Calculator'!BD98</f>
        <v>82.778499999999994</v>
      </c>
      <c r="S104" s="361">
        <f>'FY 22 Urban VA Calculator'!BE98</f>
        <v>82.778499999999994</v>
      </c>
      <c r="T104" s="361">
        <f>'FY 22 Urban VA Calculator'!BF98</f>
        <v>82.778499999999994</v>
      </c>
      <c r="U104" s="361">
        <f>'FY 22 Urban VA Calculator'!BG98</f>
        <v>82.778499999999994</v>
      </c>
      <c r="V104" s="361">
        <f>'FY 22 Urban VA Calculator'!BH98</f>
        <v>82.778499999999994</v>
      </c>
      <c r="W104" s="54"/>
      <c r="X104" s="370" t="str">
        <f>'FY 22 Urban VA Calculator'!A98</f>
        <v>I</v>
      </c>
      <c r="Y104" s="386" t="str">
        <f>'FY 22 Urban VA Calculator'!B98</f>
        <v>Any two/Both</v>
      </c>
      <c r="Z104" s="387">
        <f>'FY 22 Urban VA Calculator'!E98</f>
        <v>23.45</v>
      </c>
      <c r="AA104" s="388">
        <f>'FY 22 Urban VA Calculator'!F98</f>
        <v>3.53</v>
      </c>
      <c r="AB104" s="387">
        <f>'FY 22 Urban VA Calculator'!G98</f>
        <v>82.778499999999994</v>
      </c>
      <c r="AC104" s="387">
        <f>'FY 22 Urban VA Calculator'!H98</f>
        <v>49.667099999999998</v>
      </c>
      <c r="AD104" s="336">
        <f>'FY 22 Urban VA Calculator'!Y98</f>
        <v>34.965638399999996</v>
      </c>
      <c r="AE104" s="336">
        <f>'FY 22 Urban VA Calculator'!Z98</f>
        <v>14.701461600000002</v>
      </c>
      <c r="AF104" s="377">
        <f>'FY 22 Urban VA Calculator'!AA98</f>
        <v>49.667099999999998</v>
      </c>
      <c r="AG104" s="378">
        <f>'FY 22 Urban VA Calculator'!AB98</f>
        <v>49.667099999999998</v>
      </c>
      <c r="AH104" s="379">
        <f>'FY 22 Urban VA Calculator'!AC98</f>
        <v>49.667099999999998</v>
      </c>
      <c r="AI104" s="379">
        <f>'FY 22 Urban VA Calculator'!AD98</f>
        <v>49.667099999999998</v>
      </c>
      <c r="AJ104" s="379">
        <f>'FY 22 Urban VA Calculator'!AE98</f>
        <v>49.667099999999998</v>
      </c>
      <c r="AK104" s="379">
        <f>'FY 22 Urban VA Calculator'!AF98</f>
        <v>49.667099999999998</v>
      </c>
      <c r="AL104" s="379">
        <f>'FY 22 Urban VA Calculator'!AG98</f>
        <v>49.667099999999998</v>
      </c>
      <c r="AM104" s="379">
        <f>'FY 22 Urban VA Calculator'!AH98</f>
        <v>49.667099999999998</v>
      </c>
      <c r="AN104" s="379">
        <f>'FY 22 Urban VA Calculator'!AI98</f>
        <v>49.667099999999998</v>
      </c>
      <c r="AO104" s="379">
        <f>'FY 22 Urban VA Calculator'!AJ98</f>
        <v>49.667099999999998</v>
      </c>
      <c r="AP104" s="379">
        <f>'FY 22 Urban VA Calculator'!AK98</f>
        <v>49.667099999999998</v>
      </c>
      <c r="AQ104" s="379">
        <f>'FY 22 Urban VA Calculator'!AL98</f>
        <v>49.667099999999998</v>
      </c>
      <c r="AR104" s="379">
        <f>'FY 22 Urban VA Calculator'!AM98</f>
        <v>49.667099999999998</v>
      </c>
      <c r="AS104" s="379">
        <f>'FY 22 Urban VA Calculator'!AN98</f>
        <v>49.667099999999998</v>
      </c>
      <c r="AT104" s="393">
        <f>'FY 22 Urban VA Calculator'!AO98</f>
        <v>49.667099999999998</v>
      </c>
      <c r="AU104" s="395"/>
    </row>
    <row r="105" spans="1:47" x14ac:dyDescent="0.25">
      <c r="A105" s="354" t="str">
        <f>'FY 22 Urban VA Calculator'!A99</f>
        <v>J</v>
      </c>
      <c r="B105" s="328" t="str">
        <f>'FY 22 Urban VA Calculator'!B99</f>
        <v>All three/Neither</v>
      </c>
      <c r="C105" s="330">
        <f>'FY 22 Urban VA Calculator'!E99</f>
        <v>23.45</v>
      </c>
      <c r="D105" s="155">
        <f>'FY 22 Urban VA Calculator'!F99</f>
        <v>2.99</v>
      </c>
      <c r="E105" s="199">
        <f>'FY 22 Urban VA Calculator'!G99</f>
        <v>70.115499999999997</v>
      </c>
      <c r="F105" s="337">
        <f>'FY 22 Urban VA Calculator'!AR99</f>
        <v>49.361311999999998</v>
      </c>
      <c r="G105" s="337">
        <f>'FY 22 Urban VA Calculator'!AS99</f>
        <v>20.754187999999999</v>
      </c>
      <c r="H105" s="356">
        <f>'FY 22 Urban VA Calculator'!AT99</f>
        <v>70.115499999999997</v>
      </c>
      <c r="I105" s="360">
        <f>'FY 22 Urban VA Calculator'!AU99</f>
        <v>70.115499999999997</v>
      </c>
      <c r="J105" s="361">
        <f>'FY 22 Urban VA Calculator'!AV99</f>
        <v>70.115499999999997</v>
      </c>
      <c r="K105" s="361">
        <f>'FY 22 Urban VA Calculator'!AW99</f>
        <v>70.115499999999997</v>
      </c>
      <c r="L105" s="361">
        <f>'FY 22 Urban VA Calculator'!AX99</f>
        <v>70.115499999999997</v>
      </c>
      <c r="M105" s="361">
        <f>'FY 22 Urban VA Calculator'!AY99</f>
        <v>70.115499999999997</v>
      </c>
      <c r="N105" s="361">
        <f>'FY 22 Urban VA Calculator'!AZ99</f>
        <v>70.115499999999997</v>
      </c>
      <c r="O105" s="361">
        <f>'FY 22 Urban VA Calculator'!BA99</f>
        <v>70.115499999999997</v>
      </c>
      <c r="P105" s="361">
        <f>'FY 22 Urban VA Calculator'!BB99</f>
        <v>70.115499999999997</v>
      </c>
      <c r="Q105" s="361">
        <f>'FY 22 Urban VA Calculator'!BC99</f>
        <v>70.115499999999997</v>
      </c>
      <c r="R105" s="361">
        <f>'FY 22 Urban VA Calculator'!BD99</f>
        <v>70.115499999999997</v>
      </c>
      <c r="S105" s="361">
        <f>'FY 22 Urban VA Calculator'!BE99</f>
        <v>70.115499999999997</v>
      </c>
      <c r="T105" s="361">
        <f>'FY 22 Urban VA Calculator'!BF99</f>
        <v>70.115499999999997</v>
      </c>
      <c r="U105" s="361">
        <f>'FY 22 Urban VA Calculator'!BG99</f>
        <v>70.115499999999997</v>
      </c>
      <c r="V105" s="361">
        <f>'FY 22 Urban VA Calculator'!BH99</f>
        <v>70.115499999999997</v>
      </c>
      <c r="W105" s="54"/>
      <c r="X105" s="370" t="str">
        <f>'FY 22 Urban VA Calculator'!A99</f>
        <v>J</v>
      </c>
      <c r="Y105" s="386" t="str">
        <f>'FY 22 Urban VA Calculator'!B99</f>
        <v>All three/Neither</v>
      </c>
      <c r="Z105" s="387">
        <f>'FY 22 Urban VA Calculator'!E99</f>
        <v>23.45</v>
      </c>
      <c r="AA105" s="388">
        <f>'FY 22 Urban VA Calculator'!F99</f>
        <v>2.99</v>
      </c>
      <c r="AB105" s="387">
        <f>'FY 22 Urban VA Calculator'!G99</f>
        <v>70.115499999999997</v>
      </c>
      <c r="AC105" s="387">
        <f>'FY 22 Urban VA Calculator'!H99</f>
        <v>42.069299999999998</v>
      </c>
      <c r="AD105" s="336">
        <f>'FY 22 Urban VA Calculator'!Y99</f>
        <v>29.616787199999997</v>
      </c>
      <c r="AE105" s="336">
        <f>'FY 22 Urban VA Calculator'!Z99</f>
        <v>12.452512800000001</v>
      </c>
      <c r="AF105" s="377">
        <f>'FY 22 Urban VA Calculator'!AA99</f>
        <v>42.069299999999998</v>
      </c>
      <c r="AG105" s="378">
        <f>'FY 22 Urban VA Calculator'!AB99</f>
        <v>42.069299999999998</v>
      </c>
      <c r="AH105" s="379">
        <f>'FY 22 Urban VA Calculator'!AC99</f>
        <v>42.069299999999998</v>
      </c>
      <c r="AI105" s="379">
        <f>'FY 22 Urban VA Calculator'!AD99</f>
        <v>42.069299999999998</v>
      </c>
      <c r="AJ105" s="379">
        <f>'FY 22 Urban VA Calculator'!AE99</f>
        <v>42.069299999999998</v>
      </c>
      <c r="AK105" s="379">
        <f>'FY 22 Urban VA Calculator'!AF99</f>
        <v>42.069299999999998</v>
      </c>
      <c r="AL105" s="379">
        <f>'FY 22 Urban VA Calculator'!AG99</f>
        <v>42.069299999999998</v>
      </c>
      <c r="AM105" s="379">
        <f>'FY 22 Urban VA Calculator'!AH99</f>
        <v>42.069299999999998</v>
      </c>
      <c r="AN105" s="379">
        <f>'FY 22 Urban VA Calculator'!AI99</f>
        <v>42.069299999999998</v>
      </c>
      <c r="AO105" s="379">
        <f>'FY 22 Urban VA Calculator'!AJ99</f>
        <v>42.069299999999998</v>
      </c>
      <c r="AP105" s="379">
        <f>'FY 22 Urban VA Calculator'!AK99</f>
        <v>42.069299999999998</v>
      </c>
      <c r="AQ105" s="379">
        <f>'FY 22 Urban VA Calculator'!AL99</f>
        <v>42.069299999999998</v>
      </c>
      <c r="AR105" s="379">
        <f>'FY 22 Urban VA Calculator'!AM99</f>
        <v>42.069299999999998</v>
      </c>
      <c r="AS105" s="379">
        <f>'FY 22 Urban VA Calculator'!AN99</f>
        <v>42.069299999999998</v>
      </c>
      <c r="AT105" s="393">
        <f>'FY 22 Urban VA Calculator'!AO99</f>
        <v>42.069299999999998</v>
      </c>
      <c r="AU105" s="395"/>
    </row>
    <row r="106" spans="1:47" x14ac:dyDescent="0.25">
      <c r="A106" s="354" t="str">
        <f>'FY 22 Urban VA Calculator'!A100</f>
        <v>K</v>
      </c>
      <c r="B106" s="328" t="str">
        <f>'FY 22 Urban VA Calculator'!B100</f>
        <v>All three/Either</v>
      </c>
      <c r="C106" s="330">
        <f>'FY 22 Urban VA Calculator'!E100</f>
        <v>23.45</v>
      </c>
      <c r="D106" s="155">
        <f>'FY 22 Urban VA Calculator'!F100</f>
        <v>3.7</v>
      </c>
      <c r="E106" s="199">
        <f>'FY 22 Urban VA Calculator'!G100</f>
        <v>86.765000000000001</v>
      </c>
      <c r="F106" s="337">
        <f>'FY 22 Urban VA Calculator'!AR100</f>
        <v>61.082559999999994</v>
      </c>
      <c r="G106" s="337">
        <f>'FY 22 Urban VA Calculator'!AS100</f>
        <v>25.682440000000007</v>
      </c>
      <c r="H106" s="356">
        <f>'FY 22 Urban VA Calculator'!AT100</f>
        <v>86.765000000000001</v>
      </c>
      <c r="I106" s="360">
        <f>'FY 22 Urban VA Calculator'!AU100</f>
        <v>86.765000000000001</v>
      </c>
      <c r="J106" s="361">
        <f>'FY 22 Urban VA Calculator'!AV100</f>
        <v>86.765000000000001</v>
      </c>
      <c r="K106" s="361">
        <f>'FY 22 Urban VA Calculator'!AW100</f>
        <v>86.765000000000001</v>
      </c>
      <c r="L106" s="361">
        <f>'FY 22 Urban VA Calculator'!AX100</f>
        <v>86.765000000000001</v>
      </c>
      <c r="M106" s="361">
        <f>'FY 22 Urban VA Calculator'!AY100</f>
        <v>86.765000000000001</v>
      </c>
      <c r="N106" s="361">
        <f>'FY 22 Urban VA Calculator'!AZ100</f>
        <v>86.765000000000001</v>
      </c>
      <c r="O106" s="361">
        <f>'FY 22 Urban VA Calculator'!BA100</f>
        <v>86.765000000000001</v>
      </c>
      <c r="P106" s="361">
        <f>'FY 22 Urban VA Calculator'!BB100</f>
        <v>86.765000000000001</v>
      </c>
      <c r="Q106" s="361">
        <f>'FY 22 Urban VA Calculator'!BC100</f>
        <v>86.765000000000001</v>
      </c>
      <c r="R106" s="361">
        <f>'FY 22 Urban VA Calculator'!BD100</f>
        <v>86.765000000000001</v>
      </c>
      <c r="S106" s="361">
        <f>'FY 22 Urban VA Calculator'!BE100</f>
        <v>86.765000000000001</v>
      </c>
      <c r="T106" s="361">
        <f>'FY 22 Urban VA Calculator'!BF100</f>
        <v>86.765000000000001</v>
      </c>
      <c r="U106" s="361">
        <f>'FY 22 Urban VA Calculator'!BG100</f>
        <v>86.765000000000001</v>
      </c>
      <c r="V106" s="361">
        <f>'FY 22 Urban VA Calculator'!BH100</f>
        <v>86.765000000000001</v>
      </c>
      <c r="W106" s="54"/>
      <c r="X106" s="370" t="str">
        <f>'FY 22 Urban VA Calculator'!A100</f>
        <v>K</v>
      </c>
      <c r="Y106" s="386" t="str">
        <f>'FY 22 Urban VA Calculator'!B100</f>
        <v>All three/Either</v>
      </c>
      <c r="Z106" s="387">
        <f>'FY 22 Urban VA Calculator'!E100</f>
        <v>23.45</v>
      </c>
      <c r="AA106" s="388">
        <f>'FY 22 Urban VA Calculator'!F100</f>
        <v>3.7</v>
      </c>
      <c r="AB106" s="387">
        <f>'FY 22 Urban VA Calculator'!G100</f>
        <v>86.765000000000001</v>
      </c>
      <c r="AC106" s="387">
        <f>'FY 22 Urban VA Calculator'!H100</f>
        <v>52.058999999999997</v>
      </c>
      <c r="AD106" s="336">
        <f>'FY 22 Urban VA Calculator'!Y100</f>
        <v>36.649535999999998</v>
      </c>
      <c r="AE106" s="336">
        <f>'FY 22 Urban VA Calculator'!Z100</f>
        <v>15.409464</v>
      </c>
      <c r="AF106" s="377">
        <f>'FY 22 Urban VA Calculator'!AA100</f>
        <v>52.058999999999997</v>
      </c>
      <c r="AG106" s="378">
        <f>'FY 22 Urban VA Calculator'!AB100</f>
        <v>52.058999999999997</v>
      </c>
      <c r="AH106" s="379">
        <f>'FY 22 Urban VA Calculator'!AC100</f>
        <v>52.058999999999997</v>
      </c>
      <c r="AI106" s="379">
        <f>'FY 22 Urban VA Calculator'!AD100</f>
        <v>52.058999999999997</v>
      </c>
      <c r="AJ106" s="379">
        <f>'FY 22 Urban VA Calculator'!AE100</f>
        <v>52.058999999999997</v>
      </c>
      <c r="AK106" s="379">
        <f>'FY 22 Urban VA Calculator'!AF100</f>
        <v>52.058999999999997</v>
      </c>
      <c r="AL106" s="379">
        <f>'FY 22 Urban VA Calculator'!AG100</f>
        <v>52.058999999999997</v>
      </c>
      <c r="AM106" s="379">
        <f>'FY 22 Urban VA Calculator'!AH100</f>
        <v>52.058999999999997</v>
      </c>
      <c r="AN106" s="379">
        <f>'FY 22 Urban VA Calculator'!AI100</f>
        <v>52.058999999999997</v>
      </c>
      <c r="AO106" s="379">
        <f>'FY 22 Urban VA Calculator'!AJ100</f>
        <v>52.058999999999997</v>
      </c>
      <c r="AP106" s="379">
        <f>'FY 22 Urban VA Calculator'!AK100</f>
        <v>52.058999999999997</v>
      </c>
      <c r="AQ106" s="379">
        <f>'FY 22 Urban VA Calculator'!AL100</f>
        <v>52.058999999999997</v>
      </c>
      <c r="AR106" s="379">
        <f>'FY 22 Urban VA Calculator'!AM100</f>
        <v>52.058999999999997</v>
      </c>
      <c r="AS106" s="379">
        <f>'FY 22 Urban VA Calculator'!AN100</f>
        <v>52.058999999999997</v>
      </c>
      <c r="AT106" s="393">
        <f>'FY 22 Urban VA Calculator'!AO100</f>
        <v>52.058999999999997</v>
      </c>
      <c r="AU106" s="395"/>
    </row>
    <row r="107" spans="1:47" ht="15.75" thickBot="1" x14ac:dyDescent="0.3">
      <c r="A107" s="354" t="str">
        <f>'FY 22 Urban VA Calculator'!A101</f>
        <v>L</v>
      </c>
      <c r="B107" s="328" t="str">
        <f>'FY 22 Urban VA Calculator'!B101</f>
        <v>All three/Both</v>
      </c>
      <c r="C107" s="330">
        <f>'FY 22 Urban VA Calculator'!E101</f>
        <v>23.45</v>
      </c>
      <c r="D107" s="155">
        <f>'FY 22 Urban VA Calculator'!F101</f>
        <v>4.21</v>
      </c>
      <c r="E107" s="199">
        <f>'FY 22 Urban VA Calculator'!G101</f>
        <v>98.724499999999992</v>
      </c>
      <c r="F107" s="337">
        <f>'FY 22 Urban VA Calculator'!AR101</f>
        <v>69.502047999999988</v>
      </c>
      <c r="G107" s="337">
        <f>'FY 22 Urban VA Calculator'!AS101</f>
        <v>29.222452000000004</v>
      </c>
      <c r="H107" s="356">
        <f>'FY 22 Urban VA Calculator'!AT101</f>
        <v>98.724499999999992</v>
      </c>
      <c r="I107" s="362">
        <f>'FY 22 Urban VA Calculator'!AU101</f>
        <v>98.724499999999992</v>
      </c>
      <c r="J107" s="363">
        <f>'FY 22 Urban VA Calculator'!AV101</f>
        <v>98.724499999999992</v>
      </c>
      <c r="K107" s="363">
        <f>'FY 22 Urban VA Calculator'!AW101</f>
        <v>98.724499999999992</v>
      </c>
      <c r="L107" s="363">
        <f>'FY 22 Urban VA Calculator'!AX101</f>
        <v>98.724499999999992</v>
      </c>
      <c r="M107" s="363">
        <f>'FY 22 Urban VA Calculator'!AY101</f>
        <v>98.724499999999992</v>
      </c>
      <c r="N107" s="363">
        <f>'FY 22 Urban VA Calculator'!AZ101</f>
        <v>98.724499999999992</v>
      </c>
      <c r="O107" s="363">
        <f>'FY 22 Urban VA Calculator'!BA101</f>
        <v>98.724499999999992</v>
      </c>
      <c r="P107" s="363">
        <f>'FY 22 Urban VA Calculator'!BB101</f>
        <v>98.724499999999992</v>
      </c>
      <c r="Q107" s="363">
        <f>'FY 22 Urban VA Calculator'!BC101</f>
        <v>98.724499999999992</v>
      </c>
      <c r="R107" s="363">
        <f>'FY 22 Urban VA Calculator'!BD101</f>
        <v>98.724499999999992</v>
      </c>
      <c r="S107" s="363">
        <f>'FY 22 Urban VA Calculator'!BE101</f>
        <v>98.724499999999992</v>
      </c>
      <c r="T107" s="363">
        <f>'FY 22 Urban VA Calculator'!BF101</f>
        <v>98.724499999999992</v>
      </c>
      <c r="U107" s="363">
        <f>'FY 22 Urban VA Calculator'!BG101</f>
        <v>98.724499999999992</v>
      </c>
      <c r="V107" s="363">
        <f>'FY 22 Urban VA Calculator'!BH101</f>
        <v>98.724499999999992</v>
      </c>
      <c r="W107" s="54"/>
      <c r="X107" s="370" t="str">
        <f>'FY 22 Urban VA Calculator'!A101</f>
        <v>L</v>
      </c>
      <c r="Y107" s="386" t="str">
        <f>'FY 22 Urban VA Calculator'!B101</f>
        <v>All three/Both</v>
      </c>
      <c r="Z107" s="387">
        <f>'FY 22 Urban VA Calculator'!E101</f>
        <v>23.45</v>
      </c>
      <c r="AA107" s="388">
        <f>'FY 22 Urban VA Calculator'!F101</f>
        <v>4.21</v>
      </c>
      <c r="AB107" s="387">
        <f>'FY 22 Urban VA Calculator'!G101</f>
        <v>98.724499999999992</v>
      </c>
      <c r="AC107" s="387">
        <f>'FY 22 Urban VA Calculator'!H101</f>
        <v>59.234699999999989</v>
      </c>
      <c r="AD107" s="336">
        <f>'FY 22 Urban VA Calculator'!Y101</f>
        <v>41.701228799999988</v>
      </c>
      <c r="AE107" s="336">
        <f>'FY 22 Urban VA Calculator'!Z101</f>
        <v>17.533471200000001</v>
      </c>
      <c r="AF107" s="377">
        <f>'FY 22 Urban VA Calculator'!AA101</f>
        <v>59.234699999999989</v>
      </c>
      <c r="AG107" s="381">
        <f>'FY 22 Urban VA Calculator'!AB101</f>
        <v>59.234699999999989</v>
      </c>
      <c r="AH107" s="382">
        <f>'FY 22 Urban VA Calculator'!AC101</f>
        <v>59.234699999999989</v>
      </c>
      <c r="AI107" s="382">
        <f>'FY 22 Urban VA Calculator'!AD101</f>
        <v>59.234699999999989</v>
      </c>
      <c r="AJ107" s="382">
        <f>'FY 22 Urban VA Calculator'!AE101</f>
        <v>59.234699999999989</v>
      </c>
      <c r="AK107" s="382">
        <f>'FY 22 Urban VA Calculator'!AF101</f>
        <v>59.234699999999989</v>
      </c>
      <c r="AL107" s="382">
        <f>'FY 22 Urban VA Calculator'!AG101</f>
        <v>59.234699999999989</v>
      </c>
      <c r="AM107" s="382">
        <f>'FY 22 Urban VA Calculator'!AH101</f>
        <v>59.234699999999989</v>
      </c>
      <c r="AN107" s="382">
        <f>'FY 22 Urban VA Calculator'!AI101</f>
        <v>59.234699999999989</v>
      </c>
      <c r="AO107" s="382">
        <f>'FY 22 Urban VA Calculator'!AJ101</f>
        <v>59.234699999999989</v>
      </c>
      <c r="AP107" s="382">
        <f>'FY 22 Urban VA Calculator'!AK101</f>
        <v>59.234699999999989</v>
      </c>
      <c r="AQ107" s="382">
        <f>'FY 22 Urban VA Calculator'!AL101</f>
        <v>59.234699999999989</v>
      </c>
      <c r="AR107" s="382">
        <f>'FY 22 Urban VA Calculator'!AM101</f>
        <v>59.234699999999989</v>
      </c>
      <c r="AS107" s="382">
        <f>'FY 22 Urban VA Calculator'!AN101</f>
        <v>59.234699999999989</v>
      </c>
      <c r="AT107" s="394">
        <f>'FY 22 Urban VA Calculator'!AO101</f>
        <v>59.234699999999989</v>
      </c>
      <c r="AU107" s="396"/>
    </row>
    <row r="108" spans="1:47" x14ac:dyDescent="0.25">
      <c r="A108" s="327"/>
      <c r="B108" s="326"/>
      <c r="C108" s="327"/>
      <c r="D108" s="345"/>
      <c r="E108" s="192"/>
      <c r="F108" s="333"/>
      <c r="G108" s="333"/>
      <c r="H108" s="333"/>
      <c r="I108" s="333"/>
      <c r="J108" s="333"/>
      <c r="K108" s="333"/>
      <c r="L108" s="333"/>
      <c r="M108" s="333"/>
      <c r="N108" s="333"/>
      <c r="O108" s="333"/>
      <c r="P108" s="333"/>
      <c r="Q108" s="333"/>
      <c r="R108" s="333"/>
      <c r="S108" s="333"/>
      <c r="T108" s="333"/>
      <c r="U108" s="333"/>
      <c r="V108" s="333"/>
      <c r="W108" s="54"/>
      <c r="X108" s="341"/>
      <c r="Y108" s="341"/>
      <c r="Z108" s="347"/>
      <c r="AA108" s="348"/>
      <c r="AB108" s="347"/>
      <c r="AC108" s="347"/>
      <c r="AD108" s="349"/>
      <c r="AE108" s="349"/>
      <c r="AF108" s="349"/>
      <c r="AG108" s="349"/>
      <c r="AH108" s="349"/>
      <c r="AI108" s="349"/>
      <c r="AJ108" s="349"/>
      <c r="AK108" s="349"/>
      <c r="AL108" s="349"/>
      <c r="AM108" s="349"/>
      <c r="AN108" s="349"/>
      <c r="AO108" s="349"/>
      <c r="AP108" s="349"/>
      <c r="AQ108" s="349"/>
      <c r="AR108" s="349"/>
      <c r="AS108" s="349"/>
      <c r="AT108" s="349"/>
      <c r="AU108" s="349"/>
    </row>
    <row r="109" spans="1:47" ht="15.75" thickBot="1" x14ac:dyDescent="0.3">
      <c r="A109" s="327"/>
      <c r="B109" s="326"/>
      <c r="C109" s="327"/>
      <c r="D109" s="345"/>
      <c r="E109" s="192"/>
      <c r="F109" s="333"/>
      <c r="G109" s="333"/>
      <c r="H109" s="333"/>
      <c r="I109" s="333"/>
      <c r="J109" s="333"/>
      <c r="K109" s="333"/>
      <c r="L109" s="333"/>
      <c r="M109" s="333"/>
      <c r="N109" s="333"/>
      <c r="O109" s="333"/>
      <c r="P109" s="333"/>
      <c r="Q109" s="333"/>
      <c r="R109" s="333"/>
      <c r="S109" s="333"/>
      <c r="T109" s="333"/>
      <c r="U109" s="333"/>
      <c r="V109" s="333"/>
      <c r="W109" s="54"/>
      <c r="X109" s="341"/>
      <c r="Y109" s="341"/>
      <c r="Z109" s="347"/>
      <c r="AA109" s="348"/>
      <c r="AB109" s="347"/>
      <c r="AC109" s="347"/>
      <c r="AD109" s="349"/>
      <c r="AE109" s="349"/>
      <c r="AF109" s="349"/>
      <c r="AG109" s="349"/>
      <c r="AH109" s="349"/>
      <c r="AI109" s="349"/>
      <c r="AJ109" s="349"/>
      <c r="AK109" s="349"/>
      <c r="AL109" s="349"/>
      <c r="AM109" s="349"/>
      <c r="AN109" s="349"/>
      <c r="AO109" s="349"/>
      <c r="AP109" s="349"/>
      <c r="AQ109" s="349"/>
      <c r="AR109" s="349"/>
      <c r="AS109" s="349"/>
      <c r="AT109" s="349"/>
      <c r="AU109" s="349"/>
    </row>
    <row r="110" spans="1:47" ht="15.75" thickBot="1" x14ac:dyDescent="0.3">
      <c r="A110" s="425"/>
      <c r="B110" s="426"/>
      <c r="C110" s="425"/>
      <c r="D110" s="427"/>
      <c r="E110" s="428"/>
      <c r="F110" s="429"/>
      <c r="G110" s="429"/>
      <c r="H110" s="429"/>
      <c r="I110" s="444" t="str">
        <f>'FY 22 Urban VA Calculator'!AU104</f>
        <v>Medicare and VPD Adjusted Rate - Urban Wage Index in CBSA</v>
      </c>
      <c r="J110" s="445"/>
      <c r="K110" s="445"/>
      <c r="L110" s="445"/>
      <c r="M110" s="445"/>
      <c r="N110" s="445"/>
      <c r="O110" s="445"/>
      <c r="P110" s="445"/>
      <c r="Q110" s="445"/>
      <c r="R110" s="445"/>
      <c r="S110" s="445"/>
      <c r="T110" s="445"/>
      <c r="U110" s="445"/>
      <c r="V110" s="445"/>
      <c r="W110" s="54"/>
      <c r="X110" s="341"/>
      <c r="Y110" s="341"/>
      <c r="Z110" s="347"/>
      <c r="AA110" s="348"/>
      <c r="AB110" s="347"/>
      <c r="AC110" s="347"/>
      <c r="AD110" s="431"/>
      <c r="AE110" s="431"/>
      <c r="AF110" s="431"/>
      <c r="AG110" s="401" t="str">
        <f>'FY 22 Urban VA Calculator'!AB104</f>
        <v>VA and VPD Adjusted Rate - Urban Wage Index in CBSA</v>
      </c>
      <c r="AH110" s="404"/>
      <c r="AI110" s="404"/>
      <c r="AJ110" s="404"/>
      <c r="AK110" s="404"/>
      <c r="AL110" s="404"/>
      <c r="AM110" s="404"/>
      <c r="AN110" s="404"/>
      <c r="AO110" s="404"/>
      <c r="AP110" s="404"/>
      <c r="AQ110" s="404"/>
      <c r="AR110" s="404"/>
      <c r="AS110" s="404"/>
      <c r="AT110" s="404"/>
      <c r="AU110" s="405"/>
    </row>
    <row r="111" spans="1:47" ht="30" customHeight="1" x14ac:dyDescent="0.25">
      <c r="A111" s="425"/>
      <c r="B111" s="425"/>
      <c r="C111" s="425"/>
      <c r="D111" s="442"/>
      <c r="E111" s="443"/>
      <c r="F111" s="443"/>
      <c r="G111" s="443"/>
      <c r="H111" s="443"/>
      <c r="I111" s="357" t="str">
        <f>'FY 22 Urban VA Calculator'!AU105</f>
        <v>Day
1-3</v>
      </c>
      <c r="J111" s="358" t="str">
        <f>'FY 22 Urban VA Calculator'!AV105</f>
        <v>Day
4-20</v>
      </c>
      <c r="K111" s="358" t="str">
        <f>'FY 22 Urban VA Calculator'!AW105</f>
        <v>Day
21-27</v>
      </c>
      <c r="L111" s="358" t="str">
        <f>'FY 22 Urban VA Calculator'!AX105</f>
        <v>Day
28-34</v>
      </c>
      <c r="M111" s="358" t="str">
        <f>'FY 22 Urban VA Calculator'!AY105</f>
        <v>Day
35-41</v>
      </c>
      <c r="N111" s="358" t="str">
        <f>'FY 22 Urban VA Calculator'!AZ105</f>
        <v>Day
42-48</v>
      </c>
      <c r="O111" s="358" t="str">
        <f>'FY 22 Urban VA Calculator'!BA105</f>
        <v>Day
49-55</v>
      </c>
      <c r="P111" s="358" t="str">
        <f>'FY 22 Urban VA Calculator'!BB105</f>
        <v>Day
56-62</v>
      </c>
      <c r="Q111" s="358" t="str">
        <f>'FY 22 Urban VA Calculator'!BC105</f>
        <v>Day
63-69</v>
      </c>
      <c r="R111" s="358" t="str">
        <f>'FY 22 Urban VA Calculator'!BD105</f>
        <v>Day
70-76</v>
      </c>
      <c r="S111" s="358" t="str">
        <f>'FY 22 Urban VA Calculator'!BE105</f>
        <v>Day
77-83</v>
      </c>
      <c r="T111" s="358" t="str">
        <f>'FY 22 Urban VA Calculator'!BF105</f>
        <v>Day
84-90</v>
      </c>
      <c r="U111" s="358" t="str">
        <f>'FY 22 Urban VA Calculator'!BG105</f>
        <v>Day
91-97</v>
      </c>
      <c r="V111" s="358" t="str">
        <f>'FY 22 Urban VA Calculator'!BH105</f>
        <v>Day
98-100</v>
      </c>
      <c r="W111" s="54"/>
      <c r="X111" s="341"/>
      <c r="Y111" s="341"/>
      <c r="Z111" s="347"/>
      <c r="AA111" s="348"/>
      <c r="AB111" s="347"/>
      <c r="AC111" s="347"/>
      <c r="AD111" s="431"/>
      <c r="AE111" s="431"/>
      <c r="AF111" s="431"/>
      <c r="AG111" s="410" t="str">
        <f>'FY 22 Urban VA Calculator'!AB105</f>
        <v>Day
1-3</v>
      </c>
      <c r="AH111" s="411" t="str">
        <f>'FY 22 Urban VA Calculator'!AC105</f>
        <v>Day
4-20</v>
      </c>
      <c r="AI111" s="411" t="str">
        <f>'FY 22 Urban VA Calculator'!AD105</f>
        <v>Day
21-27</v>
      </c>
      <c r="AJ111" s="411" t="str">
        <f>'FY 22 Urban VA Calculator'!AE105</f>
        <v>Day
28-34</v>
      </c>
      <c r="AK111" s="411" t="str">
        <f>'FY 22 Urban VA Calculator'!AF105</f>
        <v>Day
35-41</v>
      </c>
      <c r="AL111" s="411" t="str">
        <f>'FY 22 Urban VA Calculator'!AG105</f>
        <v>Day
42-48</v>
      </c>
      <c r="AM111" s="411" t="str">
        <f>'FY 22 Urban VA Calculator'!AH105</f>
        <v>Day
49-55</v>
      </c>
      <c r="AN111" s="411" t="str">
        <f>'FY 22 Urban VA Calculator'!AI105</f>
        <v>Day
56-62</v>
      </c>
      <c r="AO111" s="411" t="str">
        <f>'FY 22 Urban VA Calculator'!AJ105</f>
        <v>Day
63-69</v>
      </c>
      <c r="AP111" s="411" t="str">
        <f>'FY 22 Urban VA Calculator'!AK105</f>
        <v>Day
70-76</v>
      </c>
      <c r="AQ111" s="411" t="str">
        <f>'FY 22 Urban VA Calculator'!AL105</f>
        <v>Day
77-83</v>
      </c>
      <c r="AR111" s="411" t="str">
        <f>'FY 22 Urban VA Calculator'!AM105</f>
        <v>Day
84-90</v>
      </c>
      <c r="AS111" s="411" t="str">
        <f>'FY 22 Urban VA Calculator'!AN105</f>
        <v>Day
91-97</v>
      </c>
      <c r="AT111" s="412" t="str">
        <f>'FY 22 Urban VA Calculator'!AO105</f>
        <v>Day
98-100</v>
      </c>
      <c r="AU111" s="472" t="str">
        <f>'FY 22 Urban VA Calculator'!AP105</f>
        <v>Day
100+</v>
      </c>
    </row>
    <row r="112" spans="1:47" s="53" customFormat="1" ht="75" x14ac:dyDescent="0.25">
      <c r="A112" s="352" t="str">
        <f>'FY 22 Urban VA Calculator'!A106</f>
        <v>Non-Case-Mix</v>
      </c>
      <c r="B112" s="352"/>
      <c r="C112" s="352" t="str">
        <f>'FY 22 Urban VA Calculator'!E106</f>
        <v>Unadjusted Federal Base Rate FY 2022</v>
      </c>
      <c r="D112" s="353" t="str">
        <f>'FY 22 Urban VA Calculator'!F106</f>
        <v>CMI **</v>
      </c>
      <c r="E112" s="351" t="str">
        <f>'FY 22 Urban VA Calculator'!G106</f>
        <v>Medicare FY 2022 Rate Urban</v>
      </c>
      <c r="F112" s="351" t="str">
        <f>'FY 22 Urban VA Calculator'!AR106</f>
        <v>FY 2022 Labor Portion (70.4%)</v>
      </c>
      <c r="G112" s="351" t="str">
        <f>'FY 22 Urban VA Calculator'!AS106</f>
        <v>Non-Labor Portion</v>
      </c>
      <c r="H112" s="355" t="str">
        <f>'FY 22 Urban VA Calculator'!AT106</f>
        <v>Wage Index Adjusted Medicare Base Rate</v>
      </c>
      <c r="I112" s="359" t="str">
        <f>'FY 22 Urban VA Calculator'!AU106</f>
        <v>Medicare Base Rate * 1</v>
      </c>
      <c r="J112" s="351" t="str">
        <f>'FY 22 Urban VA Calculator'!AV106</f>
        <v>Medicare Base Rate * 1</v>
      </c>
      <c r="K112" s="351" t="str">
        <f>'FY 22 Urban VA Calculator'!AW106</f>
        <v>Medicare Base Rate * 1</v>
      </c>
      <c r="L112" s="351" t="str">
        <f>'FY 22 Urban VA Calculator'!AX106</f>
        <v>Medicare Base Rate * 1</v>
      </c>
      <c r="M112" s="351" t="str">
        <f>'FY 22 Urban VA Calculator'!AY106</f>
        <v>Medicare Base Rate * 1</v>
      </c>
      <c r="N112" s="351" t="str">
        <f>'FY 22 Urban VA Calculator'!AZ106</f>
        <v>Medicare Base Rate * 1</v>
      </c>
      <c r="O112" s="351" t="str">
        <f>'FY 22 Urban VA Calculator'!BA106</f>
        <v>Medicare Base Rate * 1</v>
      </c>
      <c r="P112" s="351" t="str">
        <f>'FY 22 Urban VA Calculator'!BB106</f>
        <v>Medicare Base Rate * 1</v>
      </c>
      <c r="Q112" s="351" t="str">
        <f>'FY 22 Urban VA Calculator'!BC106</f>
        <v>Medicare Base Rate * 1</v>
      </c>
      <c r="R112" s="351" t="str">
        <f>'FY 22 Urban VA Calculator'!BD106</f>
        <v>Medicare Base Rate * 1</v>
      </c>
      <c r="S112" s="351" t="str">
        <f>'FY 22 Urban VA Calculator'!BE106</f>
        <v>Medicare Base Rate * 1</v>
      </c>
      <c r="T112" s="351" t="str">
        <f>'FY 22 Urban VA Calculator'!BF106</f>
        <v>Medicare Base Rate * 1</v>
      </c>
      <c r="U112" s="351" t="str">
        <f>'FY 22 Urban VA Calculator'!BG106</f>
        <v>Medicare Base Rate * 1</v>
      </c>
      <c r="V112" s="351" t="str">
        <f>'FY 22 Urban VA Calculator'!BH106</f>
        <v>Medicare Base Rate * 1</v>
      </c>
      <c r="X112" s="370" t="str">
        <f>'FY 22 Urban VA Calculator'!A106</f>
        <v>Non-Case-Mix</v>
      </c>
      <c r="Y112" s="370"/>
      <c r="Z112" s="371" t="str">
        <f>'FY 22 Urban VA Calculator'!E106</f>
        <v>Unadjusted Federal Base Rate FY 2022</v>
      </c>
      <c r="AA112" s="372" t="str">
        <f>'FY 22 Urban VA Calculator'!F106</f>
        <v>CMI **</v>
      </c>
      <c r="AB112" s="371" t="str">
        <f>'FY 22 Urban VA Calculator'!G106</f>
        <v>Medicare FY 2022 Rate Urban</v>
      </c>
      <c r="AC112" s="371" t="str">
        <f>'FY 22 Urban VA Calculator'!H106</f>
        <v>Base Rate After VA Adjustment (PDPM*0.6)</v>
      </c>
      <c r="AD112" s="418" t="str">
        <f>'FY 22 Urban VA Calculator'!Y106</f>
        <v>FY 2022 Labor Portion (70.4%)</v>
      </c>
      <c r="AE112" s="418" t="str">
        <f>'FY 22 Urban VA Calculator'!Z106</f>
        <v>Non-Labor Portion</v>
      </c>
      <c r="AF112" s="419" t="str">
        <f>'FY 22 Urban VA Calculator'!AA106</f>
        <v>Wage Index Adjusted VA Base Rate</v>
      </c>
      <c r="AG112" s="477" t="str">
        <f>'FY 22 Urban VA Calculator'!AB106</f>
        <v>VA Base Rate * 1</v>
      </c>
      <c r="AH112" s="418" t="str">
        <f>'FY 22 Urban VA Calculator'!AC106</f>
        <v>VA Base Rate * 1</v>
      </c>
      <c r="AI112" s="418" t="str">
        <f>'FY 22 Urban VA Calculator'!AD106</f>
        <v>VA Base Rate * 1</v>
      </c>
      <c r="AJ112" s="418" t="str">
        <f>'FY 22 Urban VA Calculator'!AE106</f>
        <v>VA Base Rate * 1</v>
      </c>
      <c r="AK112" s="418" t="str">
        <f>'FY 22 Urban VA Calculator'!AF106</f>
        <v>VA Base Rate * 1</v>
      </c>
      <c r="AL112" s="418" t="str">
        <f>'FY 22 Urban VA Calculator'!AG106</f>
        <v>VA Base Rate * 1</v>
      </c>
      <c r="AM112" s="418" t="str">
        <f>'FY 22 Urban VA Calculator'!AH106</f>
        <v>VA Base Rate * 1</v>
      </c>
      <c r="AN112" s="418" t="str">
        <f>'FY 22 Urban VA Calculator'!AI106</f>
        <v>VA Base Rate * 1</v>
      </c>
      <c r="AO112" s="418" t="str">
        <f>'FY 22 Urban VA Calculator'!AJ106</f>
        <v>VA Base Rate * 1</v>
      </c>
      <c r="AP112" s="418" t="str">
        <f>'FY 22 Urban VA Calculator'!AK106</f>
        <v>VA Base Rate * 1</v>
      </c>
      <c r="AQ112" s="418" t="str">
        <f>'FY 22 Urban VA Calculator'!AL106</f>
        <v>VA Base Rate * 1</v>
      </c>
      <c r="AR112" s="418" t="str">
        <f>'FY 22 Urban VA Calculator'!AM106</f>
        <v>VA Base Rate * 1</v>
      </c>
      <c r="AS112" s="418" t="str">
        <f>'FY 22 Urban VA Calculator'!AN106</f>
        <v>VA Base Rate * 1</v>
      </c>
      <c r="AT112" s="419" t="str">
        <f>'FY 22 Urban VA Calculator'!AO106</f>
        <v>VA Base Rate * 1</v>
      </c>
      <c r="AU112" s="478" t="str">
        <f>'FY 22 Urban VA Calculator'!AP106</f>
        <v>VA Base Rate * 1</v>
      </c>
    </row>
    <row r="113" spans="1:47" ht="15.75" thickBot="1" x14ac:dyDescent="0.3">
      <c r="A113" s="354" t="str">
        <f>'FY 22 Urban VA Calculator'!A107</f>
        <v>Non-Case-Mix</v>
      </c>
      <c r="B113" s="328" t="s">
        <v>1980</v>
      </c>
      <c r="C113" s="330">
        <f>'FY 22 Urban VA Calculator'!E107</f>
        <v>98.07</v>
      </c>
      <c r="D113" s="155">
        <f>'FY 22 Urban VA Calculator'!F107</f>
        <v>1</v>
      </c>
      <c r="E113" s="199">
        <f>'FY 22 Urban VA Calculator'!G107</f>
        <v>98.07</v>
      </c>
      <c r="F113" s="337">
        <f>'FY 22 Urban VA Calculator'!AR107</f>
        <v>69.041279999999986</v>
      </c>
      <c r="G113" s="337">
        <f>'FY 22 Urban VA Calculator'!AS107</f>
        <v>29.028720000000007</v>
      </c>
      <c r="H113" s="356">
        <f>'FY 22 Urban VA Calculator'!AT107</f>
        <v>98.07</v>
      </c>
      <c r="I113" s="362">
        <f>'FY 22 Urban VA Calculator'!AU107</f>
        <v>98.07</v>
      </c>
      <c r="J113" s="363">
        <f>'FY 22 Urban VA Calculator'!AV107</f>
        <v>98.07</v>
      </c>
      <c r="K113" s="363">
        <f>'FY 22 Urban VA Calculator'!AW107</f>
        <v>98.07</v>
      </c>
      <c r="L113" s="363">
        <f>'FY 22 Urban VA Calculator'!AX107</f>
        <v>98.07</v>
      </c>
      <c r="M113" s="363">
        <f>'FY 22 Urban VA Calculator'!AY107</f>
        <v>98.07</v>
      </c>
      <c r="N113" s="363">
        <f>'FY 22 Urban VA Calculator'!AZ107</f>
        <v>98.07</v>
      </c>
      <c r="O113" s="363">
        <f>'FY 22 Urban VA Calculator'!BA107</f>
        <v>98.07</v>
      </c>
      <c r="P113" s="363">
        <f>'FY 22 Urban VA Calculator'!BB107</f>
        <v>98.07</v>
      </c>
      <c r="Q113" s="363">
        <f>'FY 22 Urban VA Calculator'!BC107</f>
        <v>98.07</v>
      </c>
      <c r="R113" s="363">
        <f>'FY 22 Urban VA Calculator'!BD107</f>
        <v>98.07</v>
      </c>
      <c r="S113" s="363">
        <f>'FY 22 Urban VA Calculator'!BE107</f>
        <v>98.07</v>
      </c>
      <c r="T113" s="363">
        <f>'FY 22 Urban VA Calculator'!BF107</f>
        <v>98.07</v>
      </c>
      <c r="U113" s="363">
        <f>'FY 22 Urban VA Calculator'!BG107</f>
        <v>98.07</v>
      </c>
      <c r="V113" s="363">
        <f>'FY 22 Urban VA Calculator'!BH107</f>
        <v>98.07</v>
      </c>
      <c r="W113" s="54"/>
      <c r="X113" s="370" t="str">
        <f>'FY 22 Urban VA Calculator'!A107</f>
        <v>Non-Case-Mix</v>
      </c>
      <c r="Y113" s="328" t="s">
        <v>1980</v>
      </c>
      <c r="Z113" s="387">
        <f>'FY 22 Urban VA Calculator'!E107</f>
        <v>98.07</v>
      </c>
      <c r="AA113" s="388">
        <f>'FY 22 Urban VA Calculator'!F107</f>
        <v>1</v>
      </c>
      <c r="AB113" s="387">
        <f>'FY 22 Urban VA Calculator'!G107</f>
        <v>98.07</v>
      </c>
      <c r="AC113" s="387">
        <f>'FY 22 Urban VA Calculator'!H107</f>
        <v>58.841999999999992</v>
      </c>
      <c r="AD113" s="336">
        <f>'FY 22 Urban VA Calculator'!Y107</f>
        <v>41.424767999999993</v>
      </c>
      <c r="AE113" s="336">
        <f>'FY 22 Urban VA Calculator'!Z107</f>
        <v>17.417231999999998</v>
      </c>
      <c r="AF113" s="377">
        <f>'FY 22 Urban VA Calculator'!AA107</f>
        <v>58.841999999999992</v>
      </c>
      <c r="AG113" s="381">
        <f>'FY 22 Urban VA Calculator'!AB107</f>
        <v>58.841999999999992</v>
      </c>
      <c r="AH113" s="382">
        <f>'FY 22 Urban VA Calculator'!AC107</f>
        <v>58.841999999999992</v>
      </c>
      <c r="AI113" s="382">
        <f>'FY 22 Urban VA Calculator'!AD107</f>
        <v>58.841999999999992</v>
      </c>
      <c r="AJ113" s="382">
        <f>'FY 22 Urban VA Calculator'!AE107</f>
        <v>58.841999999999992</v>
      </c>
      <c r="AK113" s="382">
        <f>'FY 22 Urban VA Calculator'!AF107</f>
        <v>58.841999999999992</v>
      </c>
      <c r="AL113" s="382">
        <f>'FY 22 Urban VA Calculator'!AG107</f>
        <v>58.841999999999992</v>
      </c>
      <c r="AM113" s="382">
        <f>'FY 22 Urban VA Calculator'!AH107</f>
        <v>58.841999999999992</v>
      </c>
      <c r="AN113" s="382">
        <f>'FY 22 Urban VA Calculator'!AI107</f>
        <v>58.841999999999992</v>
      </c>
      <c r="AO113" s="382">
        <f>'FY 22 Urban VA Calculator'!AJ107</f>
        <v>58.841999999999992</v>
      </c>
      <c r="AP113" s="382">
        <f>'FY 22 Urban VA Calculator'!AK107</f>
        <v>58.841999999999992</v>
      </c>
      <c r="AQ113" s="382">
        <f>'FY 22 Urban VA Calculator'!AL107</f>
        <v>58.841999999999992</v>
      </c>
      <c r="AR113" s="382">
        <f>'FY 22 Urban VA Calculator'!AM107</f>
        <v>58.841999999999992</v>
      </c>
      <c r="AS113" s="382">
        <f>'FY 22 Urban VA Calculator'!AN107</f>
        <v>58.841999999999992</v>
      </c>
      <c r="AT113" s="394">
        <f>'FY 22 Urban VA Calculator'!AO107</f>
        <v>58.841999999999992</v>
      </c>
      <c r="AU113" s="396">
        <f>'FY 22 Urban VA Calculator'!AP107</f>
        <v>58.841999999999992</v>
      </c>
    </row>
    <row r="114" spans="1:47" x14ac:dyDescent="0.25">
      <c r="A114" s="327"/>
      <c r="B114" s="326"/>
      <c r="C114" s="327"/>
      <c r="D114" s="345"/>
      <c r="E114" s="192"/>
      <c r="F114" s="333"/>
      <c r="G114" s="333"/>
      <c r="H114" s="333"/>
      <c r="I114" s="333"/>
      <c r="J114" s="333"/>
      <c r="K114" s="333"/>
      <c r="L114" s="333"/>
      <c r="M114" s="333"/>
      <c r="N114" s="333"/>
      <c r="O114" s="333"/>
      <c r="P114" s="333"/>
      <c r="Q114" s="333"/>
      <c r="R114" s="333"/>
      <c r="S114" s="333"/>
      <c r="T114" s="333"/>
      <c r="U114" s="333"/>
      <c r="V114" s="333"/>
      <c r="W114" s="54"/>
      <c r="X114" s="341"/>
      <c r="Y114" s="341"/>
      <c r="Z114" s="347"/>
      <c r="AA114" s="348"/>
      <c r="AB114" s="347"/>
      <c r="AC114" s="347"/>
      <c r="AD114" s="349"/>
      <c r="AE114" s="349"/>
      <c r="AF114" s="349"/>
      <c r="AG114" s="349"/>
      <c r="AH114" s="349"/>
      <c r="AI114" s="349"/>
      <c r="AJ114" s="349"/>
      <c r="AK114" s="349"/>
      <c r="AL114" s="349"/>
      <c r="AM114" s="349"/>
      <c r="AN114" s="349"/>
      <c r="AO114" s="349"/>
      <c r="AP114" s="349"/>
      <c r="AQ114" s="349"/>
      <c r="AR114" s="349"/>
      <c r="AS114" s="349"/>
      <c r="AT114" s="349"/>
      <c r="AU114" s="349"/>
    </row>
    <row r="115" spans="1:47" ht="15.75" thickBot="1" x14ac:dyDescent="0.3">
      <c r="A115" s="327"/>
      <c r="B115" s="326"/>
      <c r="C115" s="327"/>
      <c r="D115" s="345"/>
      <c r="E115" s="192"/>
      <c r="F115" s="192"/>
      <c r="G115" s="192"/>
      <c r="H115" s="192"/>
      <c r="I115" s="192"/>
      <c r="J115" s="192"/>
      <c r="K115" s="192"/>
      <c r="L115" s="192"/>
      <c r="M115" s="192"/>
      <c r="N115" s="192"/>
      <c r="O115" s="192"/>
      <c r="P115" s="192"/>
      <c r="Q115" s="192"/>
      <c r="R115" s="192"/>
      <c r="S115" s="192"/>
      <c r="T115" s="192"/>
      <c r="U115" s="192"/>
      <c r="V115" s="192"/>
      <c r="W115" s="54"/>
      <c r="X115" s="341"/>
      <c r="Y115" s="341"/>
      <c r="Z115" s="347"/>
      <c r="AA115" s="348"/>
      <c r="AB115" s="347"/>
      <c r="AC115" s="347"/>
      <c r="AD115" s="349"/>
      <c r="AE115" s="349"/>
      <c r="AF115" s="349"/>
      <c r="AG115" s="349"/>
      <c r="AH115" s="349"/>
      <c r="AI115" s="349"/>
      <c r="AJ115" s="349"/>
      <c r="AK115" s="349"/>
      <c r="AL115" s="349"/>
      <c r="AM115" s="349"/>
      <c r="AN115" s="349"/>
      <c r="AO115" s="349"/>
      <c r="AP115" s="349"/>
      <c r="AQ115" s="349"/>
      <c r="AR115" s="349"/>
      <c r="AS115" s="349"/>
      <c r="AT115" s="349"/>
      <c r="AU115" s="349"/>
    </row>
    <row r="116" spans="1:47" ht="15.75" thickBot="1" x14ac:dyDescent="0.3">
      <c r="A116" s="425"/>
      <c r="B116" s="426"/>
      <c r="C116" s="425"/>
      <c r="D116" s="427"/>
      <c r="E116" s="428"/>
      <c r="F116" s="429"/>
      <c r="G116" s="429"/>
      <c r="H116" s="429"/>
      <c r="I116" s="444" t="str">
        <f>'FY 22 Urban VA Calculator'!AU110</f>
        <v>Medicare and VPD Adjusted Rate - Urban Wage Index in CBSA</v>
      </c>
      <c r="J116" s="445"/>
      <c r="K116" s="445"/>
      <c r="L116" s="445"/>
      <c r="M116" s="445"/>
      <c r="N116" s="445"/>
      <c r="O116" s="445"/>
      <c r="P116" s="445"/>
      <c r="Q116" s="445"/>
      <c r="R116" s="445"/>
      <c r="S116" s="445"/>
      <c r="T116" s="445"/>
      <c r="U116" s="445"/>
      <c r="V116" s="445"/>
      <c r="W116" s="54"/>
      <c r="X116" s="341"/>
      <c r="Y116" s="341"/>
      <c r="Z116" s="347"/>
      <c r="AA116" s="348"/>
      <c r="AB116" s="347"/>
      <c r="AC116" s="347"/>
      <c r="AD116" s="431"/>
      <c r="AE116" s="431"/>
      <c r="AF116" s="431"/>
      <c r="AG116" s="401" t="str">
        <f>'FY 22 Urban VA Calculator'!AB110</f>
        <v>VA and VPD Adjusted Rate - Urban Wage Index in CBSA</v>
      </c>
      <c r="AH116" s="404"/>
      <c r="AI116" s="404"/>
      <c r="AJ116" s="404"/>
      <c r="AK116" s="404"/>
      <c r="AL116" s="404"/>
      <c r="AM116" s="404"/>
      <c r="AN116" s="404"/>
      <c r="AO116" s="404"/>
      <c r="AP116" s="404"/>
      <c r="AQ116" s="404"/>
      <c r="AR116" s="404"/>
      <c r="AS116" s="404"/>
      <c r="AT116" s="404"/>
      <c r="AU116" s="405"/>
    </row>
    <row r="117" spans="1:47" s="53" customFormat="1" ht="75" x14ac:dyDescent="0.25">
      <c r="A117" s="352" t="str">
        <f>'FY 22 Urban VA Calculator'!A111</f>
        <v>Highest Rate CMG if CMG &gt;5% of Medicare Stays</v>
      </c>
      <c r="B117" s="352" t="s">
        <v>1979</v>
      </c>
      <c r="C117" s="352" t="str">
        <f>'FY 22 Urban VA Calculator'!E111</f>
        <v>Unadjusted Federal Base Rate FY 2022</v>
      </c>
      <c r="D117" s="353" t="str">
        <f>'FY 22 Urban VA Calculator'!F111</f>
        <v>CMI **</v>
      </c>
      <c r="E117" s="351" t="str">
        <f>'FY 22 Urban VA Calculator'!G111</f>
        <v>Medicare FY 2022 Rate Urban</v>
      </c>
      <c r="F117" s="351" t="str">
        <f>'FY 22 Urban VA Calculator'!AR111</f>
        <v>FY 2022 Labor Portion (70.4%)</v>
      </c>
      <c r="G117" s="351" t="str">
        <f>'FY 22 Urban VA Calculator'!AS111</f>
        <v>Non-Labor Portion</v>
      </c>
      <c r="H117" s="355" t="str">
        <f>'FY 22 Urban VA Calculator'!AT111</f>
        <v>Wage Index Adjusted Medicare Base Rate</v>
      </c>
      <c r="I117" s="357" t="str">
        <f>'FY 22 Urban VA Calculator'!AU111</f>
        <v>Day
1-3</v>
      </c>
      <c r="J117" s="358" t="str">
        <f>'FY 22 Urban VA Calculator'!AV111</f>
        <v>Day
4-20</v>
      </c>
      <c r="K117" s="358" t="str">
        <f>'FY 22 Urban VA Calculator'!AW111</f>
        <v>Day
21-27</v>
      </c>
      <c r="L117" s="358" t="str">
        <f>'FY 22 Urban VA Calculator'!AX111</f>
        <v>Day
28-34</v>
      </c>
      <c r="M117" s="358" t="str">
        <f>'FY 22 Urban VA Calculator'!AY111</f>
        <v>Day
35-41</v>
      </c>
      <c r="N117" s="358" t="str">
        <f>'FY 22 Urban VA Calculator'!AZ111</f>
        <v>Day
42-48</v>
      </c>
      <c r="O117" s="358" t="str">
        <f>'FY 22 Urban VA Calculator'!BA111</f>
        <v>Day
49-55</v>
      </c>
      <c r="P117" s="358" t="str">
        <f>'FY 22 Urban VA Calculator'!BB111</f>
        <v>Day
56-62</v>
      </c>
      <c r="Q117" s="358" t="str">
        <f>'FY 22 Urban VA Calculator'!BC111</f>
        <v>Day
63-69</v>
      </c>
      <c r="R117" s="358" t="str">
        <f>'FY 22 Urban VA Calculator'!BD111</f>
        <v>Day
70-76</v>
      </c>
      <c r="S117" s="358" t="str">
        <f>'FY 22 Urban VA Calculator'!BE111</f>
        <v>Day
77-83</v>
      </c>
      <c r="T117" s="358" t="str">
        <f>'FY 22 Urban VA Calculator'!BF111</f>
        <v>Day
84-90</v>
      </c>
      <c r="U117" s="358" t="str">
        <f>'FY 22 Urban VA Calculator'!BG111</f>
        <v>Day
91-97</v>
      </c>
      <c r="V117" s="358" t="str">
        <f>'FY 22 Urban VA Calculator'!BH111</f>
        <v>Day
98-100</v>
      </c>
      <c r="X117" s="370" t="str">
        <f>'FY 22 Urban VA Calculator'!A111</f>
        <v>Highest Rate CMG if CMG &gt;5% of Medicare Stays</v>
      </c>
      <c r="Y117" s="370" t="s">
        <v>1979</v>
      </c>
      <c r="Z117" s="371" t="str">
        <f>'FY 22 Urban VA Calculator'!E111</f>
        <v>Unadjusted Federal Base Rate FY 2022</v>
      </c>
      <c r="AA117" s="372" t="str">
        <f>'FY 22 Urban VA Calculator'!F111</f>
        <v>CMI **</v>
      </c>
      <c r="AB117" s="371" t="str">
        <f>'FY 22 Urban VA Calculator'!G111</f>
        <v>Medicare FY 2022 Rate Urban</v>
      </c>
      <c r="AC117" s="371" t="str">
        <f>'FY 22 Urban VA Calculator'!H111</f>
        <v>Base Rate After VA Adjustment</v>
      </c>
      <c r="AD117" s="418" t="str">
        <f>'FY 22 Urban VA Calculator'!Y111</f>
        <v>FY 2022 Labor Portion (70.4%)</v>
      </c>
      <c r="AE117" s="418" t="str">
        <f>'FY 22 Urban VA Calculator'!Z111</f>
        <v>Non-Labor Portion</v>
      </c>
      <c r="AF117" s="419" t="str">
        <f>'FY 22 Urban VA Calculator'!AA111</f>
        <v>Wage Index Adjusted VA Base Rate</v>
      </c>
      <c r="AG117" s="420" t="str">
        <f>'FY 22 Urban VA Calculator'!AB111</f>
        <v>Day
1-3</v>
      </c>
      <c r="AH117" s="421" t="str">
        <f>'FY 22 Urban VA Calculator'!AC111</f>
        <v>Day
4-20</v>
      </c>
      <c r="AI117" s="421" t="str">
        <f>'FY 22 Urban VA Calculator'!AD111</f>
        <v>Day
21-27</v>
      </c>
      <c r="AJ117" s="421" t="str">
        <f>'FY 22 Urban VA Calculator'!AE111</f>
        <v>Day
28-34</v>
      </c>
      <c r="AK117" s="421" t="str">
        <f>'FY 22 Urban VA Calculator'!AF111</f>
        <v>Day
35-41</v>
      </c>
      <c r="AL117" s="421" t="str">
        <f>'FY 22 Urban VA Calculator'!AG111</f>
        <v>Day
42-48</v>
      </c>
      <c r="AM117" s="421" t="str">
        <f>'FY 22 Urban VA Calculator'!AH111</f>
        <v>Day
49-55</v>
      </c>
      <c r="AN117" s="421" t="str">
        <f>'FY 22 Urban VA Calculator'!AI111</f>
        <v>Day
56-62</v>
      </c>
      <c r="AO117" s="421" t="str">
        <f>'FY 22 Urban VA Calculator'!AJ111</f>
        <v>Day
63-69</v>
      </c>
      <c r="AP117" s="421" t="str">
        <f>'FY 22 Urban VA Calculator'!AK111</f>
        <v>Day
70-76</v>
      </c>
      <c r="AQ117" s="421" t="str">
        <f>'FY 22 Urban VA Calculator'!AL111</f>
        <v>Day
77-83</v>
      </c>
      <c r="AR117" s="421" t="str">
        <f>'FY 22 Urban VA Calculator'!AM111</f>
        <v>Day
84-90</v>
      </c>
      <c r="AS117" s="421" t="str">
        <f>'FY 22 Urban VA Calculator'!AN111</f>
        <v>Day
91-97</v>
      </c>
      <c r="AT117" s="422" t="str">
        <f>'FY 22 Urban VA Calculator'!AO111</f>
        <v>Day
98-100</v>
      </c>
      <c r="AU117" s="473" t="str">
        <f>'FY 22 Urban VA Calculator'!AP111</f>
        <v>Day
100+</v>
      </c>
    </row>
    <row r="118" spans="1:47" x14ac:dyDescent="0.25">
      <c r="A118" s="354" t="str">
        <f>'FY 22 Urban VA Calculator'!A112</f>
        <v>Nursing High</v>
      </c>
      <c r="B118" s="328" t="str">
        <f>A21</f>
        <v>G - HBC1</v>
      </c>
      <c r="C118" s="330">
        <f>'FY 22 Urban VA Calculator'!E112</f>
        <v>109.51</v>
      </c>
      <c r="D118" s="155">
        <f>'FY 22 Urban VA Calculator'!F112</f>
        <v>1.86</v>
      </c>
      <c r="E118" s="199">
        <f>'FY 22 Urban VA Calculator'!G112</f>
        <v>203.68860000000001</v>
      </c>
      <c r="F118" s="337">
        <f>'FY 22 Urban VA Calculator'!AR112</f>
        <v>143.3967744</v>
      </c>
      <c r="G118" s="337">
        <f>'FY 22 Urban VA Calculator'!AS112</f>
        <v>60.29182560000001</v>
      </c>
      <c r="H118" s="356">
        <f>'FY 22 Urban VA Calculator'!AT112</f>
        <v>203.68860000000001</v>
      </c>
      <c r="I118" s="360">
        <f>'FY 22 Urban VA Calculator'!AU112</f>
        <v>203.68860000000001</v>
      </c>
      <c r="J118" s="361">
        <f>'FY 22 Urban VA Calculator'!AV112</f>
        <v>203.68860000000001</v>
      </c>
      <c r="K118" s="361">
        <f>'FY 22 Urban VA Calculator'!AW112</f>
        <v>203.68860000000001</v>
      </c>
      <c r="L118" s="361">
        <f>'FY 22 Urban VA Calculator'!AX112</f>
        <v>203.68860000000001</v>
      </c>
      <c r="M118" s="361">
        <f>'FY 22 Urban VA Calculator'!AY112</f>
        <v>203.68860000000001</v>
      </c>
      <c r="N118" s="361">
        <f>'FY 22 Urban VA Calculator'!AZ112</f>
        <v>203.68860000000001</v>
      </c>
      <c r="O118" s="361">
        <f>'FY 22 Urban VA Calculator'!BA112</f>
        <v>203.68860000000001</v>
      </c>
      <c r="P118" s="361">
        <f>'FY 22 Urban VA Calculator'!BB112</f>
        <v>203.68860000000001</v>
      </c>
      <c r="Q118" s="361">
        <f>'FY 22 Urban VA Calculator'!BC112</f>
        <v>203.68860000000001</v>
      </c>
      <c r="R118" s="361">
        <f>'FY 22 Urban VA Calculator'!BD112</f>
        <v>203.68860000000001</v>
      </c>
      <c r="S118" s="361">
        <f>'FY 22 Urban VA Calculator'!BE112</f>
        <v>203.68860000000001</v>
      </c>
      <c r="T118" s="361">
        <f>'FY 22 Urban VA Calculator'!BF112</f>
        <v>203.68860000000001</v>
      </c>
      <c r="U118" s="361">
        <f>'FY 22 Urban VA Calculator'!BG112</f>
        <v>203.68860000000001</v>
      </c>
      <c r="V118" s="361">
        <f>'FY 22 Urban VA Calculator'!BH112</f>
        <v>203.68860000000001</v>
      </c>
      <c r="W118" s="54"/>
      <c r="X118" s="370" t="str">
        <f>'FY 22 Urban VA Calculator'!A112</f>
        <v>Nursing High</v>
      </c>
      <c r="Y118" s="328" t="str">
        <f>X21</f>
        <v>G - HBC1</v>
      </c>
      <c r="Z118" s="387">
        <f>'FY 22 Urban VA Calculator'!E112</f>
        <v>109.51</v>
      </c>
      <c r="AA118" s="388">
        <f>'FY 22 Urban VA Calculator'!F112</f>
        <v>1.86</v>
      </c>
      <c r="AB118" s="387">
        <f>'FY 22 Urban VA Calculator'!G112</f>
        <v>203.68860000000001</v>
      </c>
      <c r="AC118" s="387">
        <f>'FY 22 Urban VA Calculator'!H112</f>
        <v>122.21316</v>
      </c>
      <c r="AD118" s="336">
        <f>'FY 22 Urban VA Calculator'!Y112</f>
        <v>86.038064640000002</v>
      </c>
      <c r="AE118" s="336">
        <f>'FY 22 Urban VA Calculator'!Z112</f>
        <v>36.17509536</v>
      </c>
      <c r="AF118" s="377">
        <f>'FY 22 Urban VA Calculator'!AA112</f>
        <v>122.21316</v>
      </c>
      <c r="AG118" s="378">
        <f>'FY 22 Urban VA Calculator'!AB112</f>
        <v>122.21316</v>
      </c>
      <c r="AH118" s="379">
        <f>'FY 22 Urban VA Calculator'!AC112</f>
        <v>122.21316</v>
      </c>
      <c r="AI118" s="379">
        <f>'FY 22 Urban VA Calculator'!AD112</f>
        <v>122.21316</v>
      </c>
      <c r="AJ118" s="379">
        <f>'FY 22 Urban VA Calculator'!AE112</f>
        <v>122.21316</v>
      </c>
      <c r="AK118" s="379">
        <f>'FY 22 Urban VA Calculator'!AF112</f>
        <v>122.21316</v>
      </c>
      <c r="AL118" s="379">
        <f>'FY 22 Urban VA Calculator'!AG112</f>
        <v>122.21316</v>
      </c>
      <c r="AM118" s="379">
        <f>'FY 22 Urban VA Calculator'!AH112</f>
        <v>122.21316</v>
      </c>
      <c r="AN118" s="379">
        <f>'FY 22 Urban VA Calculator'!AI112</f>
        <v>122.21316</v>
      </c>
      <c r="AO118" s="379">
        <f>'FY 22 Urban VA Calculator'!AJ112</f>
        <v>122.21316</v>
      </c>
      <c r="AP118" s="379">
        <f>'FY 22 Urban VA Calculator'!AK112</f>
        <v>122.21316</v>
      </c>
      <c r="AQ118" s="379">
        <f>'FY 22 Urban VA Calculator'!AL112</f>
        <v>122.21316</v>
      </c>
      <c r="AR118" s="379">
        <f>'FY 22 Urban VA Calculator'!AM112</f>
        <v>122.21316</v>
      </c>
      <c r="AS118" s="379">
        <f>'FY 22 Urban VA Calculator'!AN112</f>
        <v>122.21316</v>
      </c>
      <c r="AT118" s="393">
        <f>'FY 22 Urban VA Calculator'!AO112</f>
        <v>122.21316</v>
      </c>
      <c r="AU118" s="395">
        <f>'FY 22 Urban VA Calculator'!AP112</f>
        <v>122.21316</v>
      </c>
    </row>
    <row r="119" spans="1:47" x14ac:dyDescent="0.25">
      <c r="A119" s="354" t="str">
        <f>'FY 22 Urban VA Calculator'!A113</f>
        <v>NTA High</v>
      </c>
      <c r="B119" s="328" t="str">
        <f>A45</f>
        <v>ND</v>
      </c>
      <c r="C119" s="330">
        <f>'FY 22 Urban VA Calculator'!E113</f>
        <v>82.62</v>
      </c>
      <c r="D119" s="155">
        <f>'FY 22 Urban VA Calculator'!F113</f>
        <v>1.33</v>
      </c>
      <c r="E119" s="199">
        <f>'FY 22 Urban VA Calculator'!G113</f>
        <v>109.88460000000001</v>
      </c>
      <c r="F119" s="337">
        <f>'FY 22 Urban VA Calculator'!AR113</f>
        <v>77.358758399999999</v>
      </c>
      <c r="G119" s="337">
        <f>'FY 22 Urban VA Calculator'!AS113</f>
        <v>32.525841600000007</v>
      </c>
      <c r="H119" s="356">
        <f>'FY 22 Urban VA Calculator'!AT113</f>
        <v>109.88460000000001</v>
      </c>
      <c r="I119" s="360">
        <f>'FY 22 Urban VA Calculator'!AU113</f>
        <v>329.65380000000005</v>
      </c>
      <c r="J119" s="361">
        <f>'FY 22 Urban VA Calculator'!AV113</f>
        <v>109.88460000000001</v>
      </c>
      <c r="K119" s="361">
        <f>'FY 22 Urban VA Calculator'!AW113</f>
        <v>109.88460000000001</v>
      </c>
      <c r="L119" s="361">
        <f>'FY 22 Urban VA Calculator'!AX113</f>
        <v>109.88460000000001</v>
      </c>
      <c r="M119" s="361">
        <f>'FY 22 Urban VA Calculator'!AY113</f>
        <v>109.88460000000001</v>
      </c>
      <c r="N119" s="361">
        <f>'FY 22 Urban VA Calculator'!AZ113</f>
        <v>109.88460000000001</v>
      </c>
      <c r="O119" s="361">
        <f>'FY 22 Urban VA Calculator'!BA113</f>
        <v>109.88460000000001</v>
      </c>
      <c r="P119" s="361">
        <f>'FY 22 Urban VA Calculator'!BB113</f>
        <v>109.88460000000001</v>
      </c>
      <c r="Q119" s="361">
        <f>'FY 22 Urban VA Calculator'!BC113</f>
        <v>109.88460000000001</v>
      </c>
      <c r="R119" s="361">
        <f>'FY 22 Urban VA Calculator'!BD113</f>
        <v>109.88460000000001</v>
      </c>
      <c r="S119" s="361">
        <f>'FY 22 Urban VA Calculator'!BE113</f>
        <v>109.88460000000001</v>
      </c>
      <c r="T119" s="361">
        <f>'FY 22 Urban VA Calculator'!BF113</f>
        <v>109.88460000000001</v>
      </c>
      <c r="U119" s="361">
        <f>'FY 22 Urban VA Calculator'!BG113</f>
        <v>109.88460000000001</v>
      </c>
      <c r="V119" s="361">
        <f>'FY 22 Urban VA Calculator'!BH113</f>
        <v>109.88460000000001</v>
      </c>
      <c r="W119" s="54"/>
      <c r="X119" s="370" t="str">
        <f>'FY 22 Urban VA Calculator'!A113</f>
        <v>NTA High</v>
      </c>
      <c r="Y119" s="328" t="str">
        <f>X45</f>
        <v>ND</v>
      </c>
      <c r="Z119" s="387">
        <f>'FY 22 Urban VA Calculator'!E113</f>
        <v>82.62</v>
      </c>
      <c r="AA119" s="388">
        <f>'FY 22 Urban VA Calculator'!F113</f>
        <v>1.33</v>
      </c>
      <c r="AB119" s="387">
        <f>'FY 22 Urban VA Calculator'!G113</f>
        <v>109.88460000000001</v>
      </c>
      <c r="AC119" s="387">
        <f>'FY 22 Urban VA Calculator'!H113</f>
        <v>109.88460000000001</v>
      </c>
      <c r="AD119" s="336">
        <f>'FY 22 Urban VA Calculator'!Y113</f>
        <v>77.358758399999999</v>
      </c>
      <c r="AE119" s="336">
        <f>'FY 22 Urban VA Calculator'!Z113</f>
        <v>32.525841600000007</v>
      </c>
      <c r="AF119" s="377">
        <f>'FY 22 Urban VA Calculator'!AA113</f>
        <v>109.88460000000001</v>
      </c>
      <c r="AG119" s="378">
        <f>'FY 22 Urban VA Calculator'!AB113</f>
        <v>329.65380000000005</v>
      </c>
      <c r="AH119" s="379">
        <f>'FY 22 Urban VA Calculator'!AC113</f>
        <v>109.88460000000001</v>
      </c>
      <c r="AI119" s="379">
        <f>'FY 22 Urban VA Calculator'!AD113</f>
        <v>109.88460000000001</v>
      </c>
      <c r="AJ119" s="379">
        <f>'FY 22 Urban VA Calculator'!AE113</f>
        <v>109.88460000000001</v>
      </c>
      <c r="AK119" s="379">
        <f>'FY 22 Urban VA Calculator'!AF113</f>
        <v>109.88460000000001</v>
      </c>
      <c r="AL119" s="379">
        <f>'FY 22 Urban VA Calculator'!AG113</f>
        <v>109.88460000000001</v>
      </c>
      <c r="AM119" s="379">
        <f>'FY 22 Urban VA Calculator'!AH113</f>
        <v>109.88460000000001</v>
      </c>
      <c r="AN119" s="379">
        <f>'FY 22 Urban VA Calculator'!AI113</f>
        <v>109.88460000000001</v>
      </c>
      <c r="AO119" s="379">
        <f>'FY 22 Urban VA Calculator'!AJ113</f>
        <v>109.88460000000001</v>
      </c>
      <c r="AP119" s="379">
        <f>'FY 22 Urban VA Calculator'!AK113</f>
        <v>109.88460000000001</v>
      </c>
      <c r="AQ119" s="379">
        <f>'FY 22 Urban VA Calculator'!AL113</f>
        <v>109.88460000000001</v>
      </c>
      <c r="AR119" s="379">
        <f>'FY 22 Urban VA Calculator'!AM113</f>
        <v>109.88460000000001</v>
      </c>
      <c r="AS119" s="379">
        <f>'FY 22 Urban VA Calculator'!AN113</f>
        <v>109.88460000000001</v>
      </c>
      <c r="AT119" s="393">
        <f>'FY 22 Urban VA Calculator'!AO113</f>
        <v>109.88460000000001</v>
      </c>
      <c r="AU119" s="395">
        <f>'FY 22 Urban VA Calculator'!AP113</f>
        <v>109.88460000000001</v>
      </c>
    </row>
    <row r="120" spans="1:47" x14ac:dyDescent="0.25">
      <c r="A120" s="354" t="str">
        <f>'FY 22 Urban VA Calculator'!A114</f>
        <v>PT High</v>
      </c>
      <c r="B120" s="328" t="str">
        <f>A60</f>
        <v>G</v>
      </c>
      <c r="C120" s="330">
        <f>'FY 22 Urban VA Calculator'!E114</f>
        <v>62.82</v>
      </c>
      <c r="D120" s="155">
        <f>'FY 22 Urban VA Calculator'!F114</f>
        <v>1.67</v>
      </c>
      <c r="E120" s="199">
        <f>'FY 22 Urban VA Calculator'!G114</f>
        <v>104.90939999999999</v>
      </c>
      <c r="F120" s="337">
        <f>'FY 22 Urban VA Calculator'!AR114</f>
        <v>73.856217599999994</v>
      </c>
      <c r="G120" s="337">
        <f>'FY 22 Urban VA Calculator'!AS114</f>
        <v>31.053182399999997</v>
      </c>
      <c r="H120" s="356">
        <f>'FY 22 Urban VA Calculator'!AT114</f>
        <v>104.90939999999999</v>
      </c>
      <c r="I120" s="360">
        <f>'FY 22 Urban VA Calculator'!AU114</f>
        <v>104.90939999999999</v>
      </c>
      <c r="J120" s="361">
        <f>'FY 22 Urban VA Calculator'!AV114</f>
        <v>104.90939999999999</v>
      </c>
      <c r="K120" s="361">
        <f>'FY 22 Urban VA Calculator'!AW114</f>
        <v>102.81121199999998</v>
      </c>
      <c r="L120" s="361">
        <f>'FY 22 Urban VA Calculator'!AX114</f>
        <v>100.71302399999999</v>
      </c>
      <c r="M120" s="361">
        <f>'FY 22 Urban VA Calculator'!AY114</f>
        <v>98.614835999999983</v>
      </c>
      <c r="N120" s="361">
        <f>'FY 22 Urban VA Calculator'!AZ114</f>
        <v>96.516647999999989</v>
      </c>
      <c r="O120" s="361">
        <f>'FY 22 Urban VA Calculator'!BA114</f>
        <v>94.418459999999996</v>
      </c>
      <c r="P120" s="361">
        <f>'FY 22 Urban VA Calculator'!BB114</f>
        <v>92.320271999999989</v>
      </c>
      <c r="Q120" s="361">
        <f>'FY 22 Urban VA Calculator'!BC114</f>
        <v>90.222083999999995</v>
      </c>
      <c r="R120" s="361">
        <f>'FY 22 Urban VA Calculator'!BD114</f>
        <v>88.123895999999988</v>
      </c>
      <c r="S120" s="361">
        <f>'FY 22 Urban VA Calculator'!BE114</f>
        <v>86.02570799999998</v>
      </c>
      <c r="T120" s="361">
        <f>'FY 22 Urban VA Calculator'!BF114</f>
        <v>83.927520000000001</v>
      </c>
      <c r="U120" s="361">
        <f>'FY 22 Urban VA Calculator'!BG114</f>
        <v>81.829331999999994</v>
      </c>
      <c r="V120" s="361">
        <f>'FY 22 Urban VA Calculator'!BH114</f>
        <v>79.731144</v>
      </c>
      <c r="W120" s="54"/>
      <c r="X120" s="370" t="str">
        <f>'FY 22 Urban VA Calculator'!A114</f>
        <v>PT High</v>
      </c>
      <c r="Y120" s="328" t="str">
        <f>X60</f>
        <v>G</v>
      </c>
      <c r="Z120" s="387">
        <f>'FY 22 Urban VA Calculator'!E114</f>
        <v>62.82</v>
      </c>
      <c r="AA120" s="388">
        <f>'FY 22 Urban VA Calculator'!F114</f>
        <v>1.67</v>
      </c>
      <c r="AB120" s="387">
        <f>'FY 22 Urban VA Calculator'!G114</f>
        <v>104.90939999999999</v>
      </c>
      <c r="AC120" s="387">
        <f>'FY 22 Urban VA Calculator'!H114</f>
        <v>62.94563999999999</v>
      </c>
      <c r="AD120" s="336">
        <f>'FY 22 Urban VA Calculator'!Y114</f>
        <v>44.313730559999989</v>
      </c>
      <c r="AE120" s="336">
        <f>'FY 22 Urban VA Calculator'!Z114</f>
        <v>18.631909440000001</v>
      </c>
      <c r="AF120" s="377">
        <f>'FY 22 Urban VA Calculator'!AA114</f>
        <v>62.94563999999999</v>
      </c>
      <c r="AG120" s="378">
        <f>'FY 22 Urban VA Calculator'!AB114</f>
        <v>62.94563999999999</v>
      </c>
      <c r="AH120" s="379">
        <f>'FY 22 Urban VA Calculator'!AC114</f>
        <v>62.94563999999999</v>
      </c>
      <c r="AI120" s="379">
        <f>'FY 22 Urban VA Calculator'!AD114</f>
        <v>61.686727199999993</v>
      </c>
      <c r="AJ120" s="379">
        <f>'FY 22 Urban VA Calculator'!AE114</f>
        <v>60.427814399999988</v>
      </c>
      <c r="AK120" s="379">
        <f>'FY 22 Urban VA Calculator'!AF114</f>
        <v>59.168901599999991</v>
      </c>
      <c r="AL120" s="379">
        <f>'FY 22 Urban VA Calculator'!AG114</f>
        <v>57.909988799999994</v>
      </c>
      <c r="AM120" s="379">
        <f>'FY 22 Urban VA Calculator'!AH114</f>
        <v>56.651075999999989</v>
      </c>
      <c r="AN120" s="379">
        <f>'FY 22 Urban VA Calculator'!AI114</f>
        <v>55.392163199999992</v>
      </c>
      <c r="AO120" s="379">
        <f>'FY 22 Urban VA Calculator'!AJ114</f>
        <v>54.133250399999994</v>
      </c>
      <c r="AP120" s="379">
        <f>'FY 22 Urban VA Calculator'!AK114</f>
        <v>52.87433759999999</v>
      </c>
      <c r="AQ120" s="379">
        <f>'FY 22 Urban VA Calculator'!AL114</f>
        <v>51.615424799999992</v>
      </c>
      <c r="AR120" s="379">
        <f>'FY 22 Urban VA Calculator'!AM114</f>
        <v>50.356511999999995</v>
      </c>
      <c r="AS120" s="379">
        <f>'FY 22 Urban VA Calculator'!AN114</f>
        <v>49.097599199999991</v>
      </c>
      <c r="AT120" s="393">
        <f>'FY 22 Urban VA Calculator'!AO114</f>
        <v>47.838686399999993</v>
      </c>
      <c r="AU120" s="395">
        <f>'FY 22 Urban VA Calculator'!AP114</f>
        <v>0</v>
      </c>
    </row>
    <row r="121" spans="1:47" x14ac:dyDescent="0.25">
      <c r="A121" s="354" t="str">
        <f>'FY 22 Urban VA Calculator'!A115</f>
        <v>OT High</v>
      </c>
      <c r="B121" s="328" t="str">
        <f>A81</f>
        <v>G</v>
      </c>
      <c r="C121" s="330">
        <f>'FY 22 Urban VA Calculator'!E115</f>
        <v>58.48</v>
      </c>
      <c r="D121" s="155">
        <f>'FY 22 Urban VA Calculator'!F115</f>
        <v>1.64</v>
      </c>
      <c r="E121" s="199">
        <f>'FY 22 Urban VA Calculator'!G115</f>
        <v>95.907199999999989</v>
      </c>
      <c r="F121" s="337">
        <f>'FY 22 Urban VA Calculator'!AR115</f>
        <v>67.518668799999986</v>
      </c>
      <c r="G121" s="337">
        <f>'FY 22 Urban VA Calculator'!AS115</f>
        <v>28.388531200000003</v>
      </c>
      <c r="H121" s="356">
        <f>'FY 22 Urban VA Calculator'!AT115</f>
        <v>95.907199999999989</v>
      </c>
      <c r="I121" s="360">
        <f>'FY 22 Urban VA Calculator'!AU115</f>
        <v>95.907199999999989</v>
      </c>
      <c r="J121" s="361">
        <f>'FY 22 Urban VA Calculator'!AV115</f>
        <v>95.907199999999989</v>
      </c>
      <c r="K121" s="361">
        <f>'FY 22 Urban VA Calculator'!AW115</f>
        <v>93.989055999999991</v>
      </c>
      <c r="L121" s="361">
        <f>'FY 22 Urban VA Calculator'!AX115</f>
        <v>92.070911999999993</v>
      </c>
      <c r="M121" s="361">
        <f>'FY 22 Urban VA Calculator'!AY115</f>
        <v>90.15276799999998</v>
      </c>
      <c r="N121" s="361">
        <f>'FY 22 Urban VA Calculator'!AZ115</f>
        <v>88.234623999999997</v>
      </c>
      <c r="O121" s="361">
        <f>'FY 22 Urban VA Calculator'!BA115</f>
        <v>86.316479999999999</v>
      </c>
      <c r="P121" s="361">
        <f>'FY 22 Urban VA Calculator'!BB115</f>
        <v>84.398335999999986</v>
      </c>
      <c r="Q121" s="361">
        <f>'FY 22 Urban VA Calculator'!BC115</f>
        <v>82.480191999999988</v>
      </c>
      <c r="R121" s="361">
        <f>'FY 22 Urban VA Calculator'!BD115</f>
        <v>80.56204799999999</v>
      </c>
      <c r="S121" s="361">
        <f>'FY 22 Urban VA Calculator'!BE115</f>
        <v>78.643903999999992</v>
      </c>
      <c r="T121" s="361">
        <f>'FY 22 Urban VA Calculator'!BF115</f>
        <v>76.725759999999994</v>
      </c>
      <c r="U121" s="361">
        <f>'FY 22 Urban VA Calculator'!BG115</f>
        <v>74.807615999999996</v>
      </c>
      <c r="V121" s="361">
        <f>'FY 22 Urban VA Calculator'!BH115</f>
        <v>72.889471999999998</v>
      </c>
      <c r="W121" s="54"/>
      <c r="X121" s="370" t="str">
        <f>'FY 22 Urban VA Calculator'!A115</f>
        <v>OT High</v>
      </c>
      <c r="Y121" s="328" t="str">
        <f>X81</f>
        <v>G</v>
      </c>
      <c r="Z121" s="387">
        <f>'FY 22 Urban VA Calculator'!E115</f>
        <v>58.48</v>
      </c>
      <c r="AA121" s="388">
        <f>'FY 22 Urban VA Calculator'!F115</f>
        <v>1.64</v>
      </c>
      <c r="AB121" s="387">
        <f>'FY 22 Urban VA Calculator'!G115</f>
        <v>95.907199999999989</v>
      </c>
      <c r="AC121" s="387">
        <f>'FY 22 Urban VA Calculator'!H115</f>
        <v>57.544319999999992</v>
      </c>
      <c r="AD121" s="336">
        <f>'FY 22 Urban VA Calculator'!Y115</f>
        <v>40.511201279999995</v>
      </c>
      <c r="AE121" s="336">
        <f>'FY 22 Urban VA Calculator'!Z115</f>
        <v>17.033118719999997</v>
      </c>
      <c r="AF121" s="377">
        <f>'FY 22 Urban VA Calculator'!AA115</f>
        <v>57.544319999999992</v>
      </c>
      <c r="AG121" s="378">
        <f>'FY 22 Urban VA Calculator'!AB115</f>
        <v>57.544319999999992</v>
      </c>
      <c r="AH121" s="379">
        <f>'FY 22 Urban VA Calculator'!AC115</f>
        <v>57.544319999999992</v>
      </c>
      <c r="AI121" s="379">
        <f>'FY 22 Urban VA Calculator'!AD115</f>
        <v>56.393433599999994</v>
      </c>
      <c r="AJ121" s="379">
        <f>'FY 22 Urban VA Calculator'!AE115</f>
        <v>55.24254719999999</v>
      </c>
      <c r="AK121" s="379">
        <f>'FY 22 Urban VA Calculator'!AF115</f>
        <v>54.091660799999993</v>
      </c>
      <c r="AL121" s="379">
        <f>'FY 22 Urban VA Calculator'!AG115</f>
        <v>52.940774399999995</v>
      </c>
      <c r="AM121" s="379">
        <f>'FY 22 Urban VA Calculator'!AH115</f>
        <v>51.789887999999991</v>
      </c>
      <c r="AN121" s="379">
        <f>'FY 22 Urban VA Calculator'!AI115</f>
        <v>50.639001599999993</v>
      </c>
      <c r="AO121" s="379">
        <f>'FY 22 Urban VA Calculator'!AJ115</f>
        <v>49.488115199999996</v>
      </c>
      <c r="AP121" s="379">
        <f>'FY 22 Urban VA Calculator'!AK115</f>
        <v>48.337228799999991</v>
      </c>
      <c r="AQ121" s="379">
        <f>'FY 22 Urban VA Calculator'!AL115</f>
        <v>47.186342399999994</v>
      </c>
      <c r="AR121" s="379">
        <f>'FY 22 Urban VA Calculator'!AM115</f>
        <v>46.035455999999996</v>
      </c>
      <c r="AS121" s="379">
        <f>'FY 22 Urban VA Calculator'!AN115</f>
        <v>44.884569599999992</v>
      </c>
      <c r="AT121" s="393">
        <f>'FY 22 Urban VA Calculator'!AO115</f>
        <v>43.733683199999994</v>
      </c>
      <c r="AU121" s="395">
        <f>'FY 22 Urban VA Calculator'!AP115</f>
        <v>0</v>
      </c>
    </row>
    <row r="122" spans="1:47" x14ac:dyDescent="0.25">
      <c r="A122" s="354" t="str">
        <f>'FY 22 Urban VA Calculator'!A116</f>
        <v>SLP High</v>
      </c>
      <c r="B122" s="328" t="str">
        <f>A101</f>
        <v>F</v>
      </c>
      <c r="C122" s="330">
        <f>'FY 22 Urban VA Calculator'!E116</f>
        <v>23.45</v>
      </c>
      <c r="D122" s="155">
        <f>'FY 22 Urban VA Calculator'!F116</f>
        <v>2.98</v>
      </c>
      <c r="E122" s="199">
        <f>'FY 22 Urban VA Calculator'!G116</f>
        <v>69.881</v>
      </c>
      <c r="F122" s="337">
        <f>'FY 22 Urban VA Calculator'!AR116</f>
        <v>49.196224000000001</v>
      </c>
      <c r="G122" s="337">
        <f>'FY 22 Urban VA Calculator'!AS116</f>
        <v>20.684775999999999</v>
      </c>
      <c r="H122" s="356">
        <f>'FY 22 Urban VA Calculator'!AT116</f>
        <v>69.881</v>
      </c>
      <c r="I122" s="360">
        <f>'FY 22 Urban VA Calculator'!AU116</f>
        <v>69.881</v>
      </c>
      <c r="J122" s="361">
        <f>'FY 22 Urban VA Calculator'!AV116</f>
        <v>69.881</v>
      </c>
      <c r="K122" s="361">
        <f>'FY 22 Urban VA Calculator'!AW116</f>
        <v>69.881</v>
      </c>
      <c r="L122" s="361">
        <f>'FY 22 Urban VA Calculator'!AX116</f>
        <v>69.881</v>
      </c>
      <c r="M122" s="361">
        <f>'FY 22 Urban VA Calculator'!AY116</f>
        <v>69.881</v>
      </c>
      <c r="N122" s="361">
        <f>'FY 22 Urban VA Calculator'!AZ116</f>
        <v>69.881</v>
      </c>
      <c r="O122" s="361">
        <f>'FY 22 Urban VA Calculator'!BA116</f>
        <v>69.881</v>
      </c>
      <c r="P122" s="361">
        <f>'FY 22 Urban VA Calculator'!BB116</f>
        <v>69.881</v>
      </c>
      <c r="Q122" s="361">
        <f>'FY 22 Urban VA Calculator'!BC116</f>
        <v>69.881</v>
      </c>
      <c r="R122" s="361">
        <f>'FY 22 Urban VA Calculator'!BD116</f>
        <v>69.881</v>
      </c>
      <c r="S122" s="361">
        <f>'FY 22 Urban VA Calculator'!BE116</f>
        <v>69.881</v>
      </c>
      <c r="T122" s="361">
        <f>'FY 22 Urban VA Calculator'!BF116</f>
        <v>69.881</v>
      </c>
      <c r="U122" s="361">
        <f>'FY 22 Urban VA Calculator'!BG116</f>
        <v>69.881</v>
      </c>
      <c r="V122" s="361">
        <f>'FY 22 Urban VA Calculator'!BH116</f>
        <v>69.881</v>
      </c>
      <c r="W122" s="54"/>
      <c r="X122" s="370" t="str">
        <f>'FY 22 Urban VA Calculator'!A116</f>
        <v>SLP High</v>
      </c>
      <c r="Y122" s="328" t="str">
        <f>X101</f>
        <v>F</v>
      </c>
      <c r="Z122" s="387">
        <f>'FY 22 Urban VA Calculator'!E116</f>
        <v>23.45</v>
      </c>
      <c r="AA122" s="388">
        <f>'FY 22 Urban VA Calculator'!F116</f>
        <v>2.98</v>
      </c>
      <c r="AB122" s="387">
        <f>'FY 22 Urban VA Calculator'!G116</f>
        <v>69.881</v>
      </c>
      <c r="AC122" s="387">
        <f>'FY 22 Urban VA Calculator'!H116</f>
        <v>41.928599999999996</v>
      </c>
      <c r="AD122" s="336">
        <f>'FY 22 Urban VA Calculator'!Y116</f>
        <v>29.517734399999995</v>
      </c>
      <c r="AE122" s="336">
        <f>'FY 22 Urban VA Calculator'!Z116</f>
        <v>12.410865600000001</v>
      </c>
      <c r="AF122" s="377">
        <f>'FY 22 Urban VA Calculator'!AA116</f>
        <v>41.928599999999996</v>
      </c>
      <c r="AG122" s="378">
        <f>'FY 22 Urban VA Calculator'!AB116</f>
        <v>41.928599999999996</v>
      </c>
      <c r="AH122" s="379">
        <f>'FY 22 Urban VA Calculator'!AC116</f>
        <v>41.928599999999996</v>
      </c>
      <c r="AI122" s="379">
        <f>'FY 22 Urban VA Calculator'!AD116</f>
        <v>41.928599999999996</v>
      </c>
      <c r="AJ122" s="379">
        <f>'FY 22 Urban VA Calculator'!AE116</f>
        <v>41.928599999999996</v>
      </c>
      <c r="AK122" s="379">
        <f>'FY 22 Urban VA Calculator'!AF116</f>
        <v>41.928599999999996</v>
      </c>
      <c r="AL122" s="379">
        <f>'FY 22 Urban VA Calculator'!AG116</f>
        <v>41.928599999999996</v>
      </c>
      <c r="AM122" s="379">
        <f>'FY 22 Urban VA Calculator'!AH116</f>
        <v>41.928599999999996</v>
      </c>
      <c r="AN122" s="379">
        <f>'FY 22 Urban VA Calculator'!AI116</f>
        <v>41.928599999999996</v>
      </c>
      <c r="AO122" s="379">
        <f>'FY 22 Urban VA Calculator'!AJ116</f>
        <v>41.928599999999996</v>
      </c>
      <c r="AP122" s="379">
        <f>'FY 22 Urban VA Calculator'!AK116</f>
        <v>41.928599999999996</v>
      </c>
      <c r="AQ122" s="379">
        <f>'FY 22 Urban VA Calculator'!AL116</f>
        <v>41.928599999999996</v>
      </c>
      <c r="AR122" s="379">
        <f>'FY 22 Urban VA Calculator'!AM116</f>
        <v>41.928599999999996</v>
      </c>
      <c r="AS122" s="379">
        <f>'FY 22 Urban VA Calculator'!AN116</f>
        <v>41.928599999999996</v>
      </c>
      <c r="AT122" s="393">
        <f>'FY 22 Urban VA Calculator'!AO116</f>
        <v>41.928599999999996</v>
      </c>
      <c r="AU122" s="395">
        <f>'FY 22 Urban VA Calculator'!AP116</f>
        <v>0</v>
      </c>
    </row>
    <row r="123" spans="1:47" x14ac:dyDescent="0.25">
      <c r="A123" s="354" t="str">
        <f>'FY 22 Urban VA Calculator'!A117</f>
        <v>Non-Ancillary</v>
      </c>
      <c r="B123" s="328" t="str">
        <f>B113</f>
        <v>Fixed</v>
      </c>
      <c r="C123" s="330">
        <f>'FY 22 Urban VA Calculator'!E117</f>
        <v>98.07</v>
      </c>
      <c r="D123" s="155">
        <f>'FY 22 Urban VA Calculator'!F117</f>
        <v>1</v>
      </c>
      <c r="E123" s="199">
        <f>'FY 22 Urban VA Calculator'!G117</f>
        <v>98.07</v>
      </c>
      <c r="F123" s="337">
        <f>'FY 22 Urban VA Calculator'!AR117</f>
        <v>69.041279999999986</v>
      </c>
      <c r="G123" s="337">
        <f>'FY 22 Urban VA Calculator'!AS117</f>
        <v>29.028720000000007</v>
      </c>
      <c r="H123" s="356">
        <f>'FY 22 Urban VA Calculator'!AT117</f>
        <v>98.07</v>
      </c>
      <c r="I123" s="360">
        <f>'FY 22 Urban VA Calculator'!AU117</f>
        <v>98.07</v>
      </c>
      <c r="J123" s="361">
        <f>'FY 22 Urban VA Calculator'!AV117</f>
        <v>98.07</v>
      </c>
      <c r="K123" s="361">
        <f>'FY 22 Urban VA Calculator'!AW117</f>
        <v>98.07</v>
      </c>
      <c r="L123" s="361">
        <f>'FY 22 Urban VA Calculator'!AX117</f>
        <v>98.07</v>
      </c>
      <c r="M123" s="361">
        <f>'FY 22 Urban VA Calculator'!AY117</f>
        <v>98.07</v>
      </c>
      <c r="N123" s="361">
        <f>'FY 22 Urban VA Calculator'!AZ117</f>
        <v>98.07</v>
      </c>
      <c r="O123" s="361">
        <f>'FY 22 Urban VA Calculator'!BA117</f>
        <v>98.07</v>
      </c>
      <c r="P123" s="361">
        <f>'FY 22 Urban VA Calculator'!BB117</f>
        <v>98.07</v>
      </c>
      <c r="Q123" s="361">
        <f>'FY 22 Urban VA Calculator'!BC117</f>
        <v>98.07</v>
      </c>
      <c r="R123" s="361">
        <f>'FY 22 Urban VA Calculator'!BD117</f>
        <v>98.07</v>
      </c>
      <c r="S123" s="361">
        <f>'FY 22 Urban VA Calculator'!BE117</f>
        <v>98.07</v>
      </c>
      <c r="T123" s="361">
        <f>'FY 22 Urban VA Calculator'!BF117</f>
        <v>98.07</v>
      </c>
      <c r="U123" s="361">
        <f>'FY 22 Urban VA Calculator'!BG117</f>
        <v>98.07</v>
      </c>
      <c r="V123" s="361">
        <f>'FY 22 Urban VA Calculator'!BH117</f>
        <v>98.07</v>
      </c>
      <c r="W123" s="54"/>
      <c r="X123" s="370" t="str">
        <f>'FY 22 Urban VA Calculator'!A117</f>
        <v>Non-Ancillary</v>
      </c>
      <c r="Y123" s="328" t="str">
        <f>Y113</f>
        <v>Fixed</v>
      </c>
      <c r="Z123" s="387">
        <f>'FY 22 Urban VA Calculator'!E117</f>
        <v>98.07</v>
      </c>
      <c r="AA123" s="388">
        <f>'FY 22 Urban VA Calculator'!F117</f>
        <v>1</v>
      </c>
      <c r="AB123" s="387">
        <f>'FY 22 Urban VA Calculator'!G117</f>
        <v>98.07</v>
      </c>
      <c r="AC123" s="387">
        <f>'FY 22 Urban VA Calculator'!H117</f>
        <v>58.841999999999992</v>
      </c>
      <c r="AD123" s="336">
        <f>'FY 22 Urban VA Calculator'!Y117</f>
        <v>41.424767999999993</v>
      </c>
      <c r="AE123" s="336">
        <f>'FY 22 Urban VA Calculator'!Z117</f>
        <v>17.417231999999998</v>
      </c>
      <c r="AF123" s="377">
        <f>'FY 22 Urban VA Calculator'!AA117</f>
        <v>58.841999999999992</v>
      </c>
      <c r="AG123" s="378">
        <f>'FY 22 Urban VA Calculator'!AB117</f>
        <v>58.841999999999992</v>
      </c>
      <c r="AH123" s="379">
        <f>'FY 22 Urban VA Calculator'!AC117</f>
        <v>58.841999999999992</v>
      </c>
      <c r="AI123" s="379">
        <f>'FY 22 Urban VA Calculator'!AD117</f>
        <v>58.841999999999992</v>
      </c>
      <c r="AJ123" s="379">
        <f>'FY 22 Urban VA Calculator'!AE117</f>
        <v>58.841999999999992</v>
      </c>
      <c r="AK123" s="379">
        <f>'FY 22 Urban VA Calculator'!AF117</f>
        <v>58.841999999999992</v>
      </c>
      <c r="AL123" s="379">
        <f>'FY 22 Urban VA Calculator'!AG117</f>
        <v>58.841999999999992</v>
      </c>
      <c r="AM123" s="379">
        <f>'FY 22 Urban VA Calculator'!AH117</f>
        <v>58.841999999999992</v>
      </c>
      <c r="AN123" s="379">
        <f>'FY 22 Urban VA Calculator'!AI117</f>
        <v>58.841999999999992</v>
      </c>
      <c r="AO123" s="379">
        <f>'FY 22 Urban VA Calculator'!AJ117</f>
        <v>58.841999999999992</v>
      </c>
      <c r="AP123" s="379">
        <f>'FY 22 Urban VA Calculator'!AK117</f>
        <v>58.841999999999992</v>
      </c>
      <c r="AQ123" s="379">
        <f>'FY 22 Urban VA Calculator'!AL117</f>
        <v>58.841999999999992</v>
      </c>
      <c r="AR123" s="379">
        <f>'FY 22 Urban VA Calculator'!AM117</f>
        <v>58.841999999999992</v>
      </c>
      <c r="AS123" s="379">
        <f>'FY 22 Urban VA Calculator'!AN117</f>
        <v>58.841999999999992</v>
      </c>
      <c r="AT123" s="393">
        <f>'FY 22 Urban VA Calculator'!AO117</f>
        <v>58.841999999999992</v>
      </c>
      <c r="AU123" s="395">
        <f>'FY 22 Urban VA Calculator'!AP117</f>
        <v>58.841999999999992</v>
      </c>
    </row>
    <row r="124" spans="1:47" ht="15.75" thickBot="1" x14ac:dyDescent="0.3">
      <c r="A124" s="354" t="str">
        <f>'FY 22 Urban VA Calculator'!A118</f>
        <v>Total</v>
      </c>
      <c r="B124" s="328"/>
      <c r="C124" s="330"/>
      <c r="D124" s="155"/>
      <c r="E124" s="365">
        <f>'FY 22 Urban VA Calculator'!G118</f>
        <v>682.34079999999994</v>
      </c>
      <c r="F124" s="366">
        <f>'FY 22 Urban VA Calculator'!AR118</f>
        <v>480.36792320000001</v>
      </c>
      <c r="G124" s="366">
        <f>'FY 22 Urban VA Calculator'!AS118</f>
        <v>201.97287680000005</v>
      </c>
      <c r="H124" s="367">
        <f>'FY 22 Urban VA Calculator'!AT118</f>
        <v>682.34079999999994</v>
      </c>
      <c r="I124" s="368">
        <f>'FY 22 Urban VA Calculator'!AU118</f>
        <v>902.1099999999999</v>
      </c>
      <c r="J124" s="369">
        <f>'FY 22 Urban VA Calculator'!AV118</f>
        <v>682.34079999999994</v>
      </c>
      <c r="K124" s="369">
        <f>'FY 22 Urban VA Calculator'!AW118</f>
        <v>678.32446800000002</v>
      </c>
      <c r="L124" s="369">
        <f>'FY 22 Urban VA Calculator'!AX118</f>
        <v>674.3081360000001</v>
      </c>
      <c r="M124" s="369">
        <f>'FY 22 Urban VA Calculator'!AY118</f>
        <v>670.29180399999996</v>
      </c>
      <c r="N124" s="369">
        <f>'FY 22 Urban VA Calculator'!AZ118</f>
        <v>666.27547200000004</v>
      </c>
      <c r="O124" s="369">
        <f>'FY 22 Urban VA Calculator'!BA118</f>
        <v>662.25914000000012</v>
      </c>
      <c r="P124" s="369">
        <f>'FY 22 Urban VA Calculator'!BB118</f>
        <v>658.24280799999997</v>
      </c>
      <c r="Q124" s="369">
        <f>'FY 22 Urban VA Calculator'!BC118</f>
        <v>654.22647600000005</v>
      </c>
      <c r="R124" s="369">
        <f>'FY 22 Urban VA Calculator'!BD118</f>
        <v>650.21014400000013</v>
      </c>
      <c r="S124" s="369">
        <f>'FY 22 Urban VA Calculator'!BE118</f>
        <v>646.19381199999998</v>
      </c>
      <c r="T124" s="369">
        <f>'FY 22 Urban VA Calculator'!BF118</f>
        <v>642.17748000000006</v>
      </c>
      <c r="U124" s="369">
        <f>'FY 22 Urban VA Calculator'!BG118</f>
        <v>638.16114800000014</v>
      </c>
      <c r="V124" s="369">
        <f>'FY 22 Urban VA Calculator'!BH118</f>
        <v>634.14481599999999</v>
      </c>
      <c r="W124" s="54"/>
      <c r="X124" s="370" t="str">
        <f>'FY 22 Urban VA Calculator'!A118</f>
        <v>Total</v>
      </c>
      <c r="Y124" s="374"/>
      <c r="Z124" s="375">
        <f>'FY 22 Urban VA Calculator'!E118</f>
        <v>0</v>
      </c>
      <c r="AA124" s="520">
        <f>'FY 22 Urban VA Calculator'!F118</f>
        <v>0</v>
      </c>
      <c r="AB124" s="446">
        <f>'FY 22 Urban VA Calculator'!G118</f>
        <v>682.34079999999994</v>
      </c>
      <c r="AC124" s="446">
        <f>'FY 22 Urban VA Calculator'!H118</f>
        <v>453.35831999999994</v>
      </c>
      <c r="AD124" s="447">
        <f>'FY 22 Urban VA Calculator'!Y118</f>
        <v>319.16425727999996</v>
      </c>
      <c r="AE124" s="447">
        <f>'FY 22 Urban VA Calculator'!Z118</f>
        <v>134.19406271999998</v>
      </c>
      <c r="AF124" s="448">
        <f>'FY 22 Urban VA Calculator'!AA118</f>
        <v>453.35831999999994</v>
      </c>
      <c r="AG124" s="391">
        <f>'FY 22 Urban VA Calculator'!AB118</f>
        <v>673.12752</v>
      </c>
      <c r="AH124" s="392">
        <f>'FY 22 Urban VA Calculator'!AC118</f>
        <v>453.35831999999994</v>
      </c>
      <c r="AI124" s="392">
        <f>'FY 22 Urban VA Calculator'!AD118</f>
        <v>450.94852079999998</v>
      </c>
      <c r="AJ124" s="392">
        <f>'FY 22 Urban VA Calculator'!AE118</f>
        <v>448.53872159999997</v>
      </c>
      <c r="AK124" s="392">
        <f>'FY 22 Urban VA Calculator'!AF118</f>
        <v>446.12892239999996</v>
      </c>
      <c r="AL124" s="392">
        <f>'FY 22 Urban VA Calculator'!AG118</f>
        <v>443.71912320000001</v>
      </c>
      <c r="AM124" s="392">
        <f>'FY 22 Urban VA Calculator'!AH118</f>
        <v>441.309324</v>
      </c>
      <c r="AN124" s="392">
        <f>'FY 22 Urban VA Calculator'!AI118</f>
        <v>438.89952479999994</v>
      </c>
      <c r="AO124" s="392">
        <f>'FY 22 Urban VA Calculator'!AJ118</f>
        <v>436.48972559999999</v>
      </c>
      <c r="AP124" s="392">
        <f>'FY 22 Urban VA Calculator'!AK118</f>
        <v>434.07992639999998</v>
      </c>
      <c r="AQ124" s="392">
        <f>'FY 22 Urban VA Calculator'!AL118</f>
        <v>431.67012719999997</v>
      </c>
      <c r="AR124" s="392">
        <f>'FY 22 Urban VA Calculator'!AM118</f>
        <v>429.26032800000002</v>
      </c>
      <c r="AS124" s="392">
        <f>'FY 22 Urban VA Calculator'!AN118</f>
        <v>426.85052879999995</v>
      </c>
      <c r="AT124" s="398">
        <f>'FY 22 Urban VA Calculator'!AO118</f>
        <v>424.44072959999994</v>
      </c>
      <c r="AU124" s="399">
        <f>'FY 22 Urban VA Calculator'!AP118</f>
        <v>290.93975999999998</v>
      </c>
    </row>
    <row r="125" spans="1:47" ht="15.75" thickBot="1" x14ac:dyDescent="0.3">
      <c r="A125" s="327"/>
      <c r="B125" s="327"/>
      <c r="C125" s="327"/>
      <c r="D125" s="346"/>
      <c r="E125" s="192"/>
      <c r="F125" s="333"/>
      <c r="G125" s="333"/>
      <c r="H125" s="333"/>
      <c r="I125" s="333"/>
      <c r="J125" s="333"/>
      <c r="K125" s="333"/>
      <c r="L125" s="333"/>
      <c r="M125" s="333"/>
      <c r="N125" s="333"/>
      <c r="O125" s="333"/>
      <c r="P125" s="333"/>
      <c r="Q125" s="333"/>
      <c r="R125" s="333"/>
      <c r="S125" s="333"/>
      <c r="T125" s="333"/>
      <c r="U125" s="333"/>
      <c r="V125" s="333"/>
      <c r="W125" s="54"/>
      <c r="X125" s="341"/>
      <c r="Y125" s="341"/>
      <c r="Z125" s="347"/>
      <c r="AA125" s="521" t="s">
        <v>2020</v>
      </c>
      <c r="AB125" s="524"/>
      <c r="AC125" s="470"/>
      <c r="AD125" s="470"/>
      <c r="AE125" s="467"/>
      <c r="AF125" s="471"/>
      <c r="AG125" s="519">
        <f t="shared" ref="AG125:AT125" si="0">(AG124-I124)/I124</f>
        <v>-0.25382988770770742</v>
      </c>
      <c r="AH125" s="457">
        <f t="shared" si="0"/>
        <v>-0.3355837434900566</v>
      </c>
      <c r="AI125" s="457">
        <f t="shared" si="0"/>
        <v>-0.33520233741590466</v>
      </c>
      <c r="AJ125" s="457">
        <f t="shared" si="0"/>
        <v>-0.33481638785980788</v>
      </c>
      <c r="AK125" s="457">
        <f t="shared" si="0"/>
        <v>-0.33442581314928327</v>
      </c>
      <c r="AL125" s="457">
        <f t="shared" si="0"/>
        <v>-0.33403052964255003</v>
      </c>
      <c r="AM125" s="457">
        <f t="shared" si="0"/>
        <v>-0.33363045166881361</v>
      </c>
      <c r="AN125" s="457">
        <f t="shared" si="0"/>
        <v>-0.33322549146636488</v>
      </c>
      <c r="AO125" s="457">
        <f t="shared" si="0"/>
        <v>-0.33281555911839933</v>
      </c>
      <c r="AP125" s="457">
        <f t="shared" si="0"/>
        <v>-0.33240056248645683</v>
      </c>
      <c r="AQ125" s="457">
        <f t="shared" si="0"/>
        <v>-0.33198040714137944</v>
      </c>
      <c r="AR125" s="457">
        <f t="shared" si="0"/>
        <v>-0.33155499629167939</v>
      </c>
      <c r="AS125" s="457">
        <f t="shared" si="0"/>
        <v>-0.33112423070920033</v>
      </c>
      <c r="AT125" s="458">
        <f t="shared" si="0"/>
        <v>-0.33068800865195441</v>
      </c>
      <c r="AU125" s="349"/>
    </row>
    <row r="126" spans="1:47" ht="15.75" thickBot="1" x14ac:dyDescent="0.3">
      <c r="A126" s="327"/>
      <c r="B126" s="326"/>
      <c r="C126" s="327"/>
      <c r="D126" s="345"/>
      <c r="E126" s="192"/>
      <c r="F126" s="333"/>
      <c r="G126" s="333"/>
      <c r="H126" s="333"/>
      <c r="I126" s="333"/>
      <c r="J126" s="333"/>
      <c r="K126" s="333"/>
      <c r="L126" s="333"/>
      <c r="M126" s="333"/>
      <c r="N126" s="333"/>
      <c r="O126" s="333"/>
      <c r="P126" s="333"/>
      <c r="Q126" s="333"/>
      <c r="R126" s="333"/>
      <c r="S126" s="333"/>
      <c r="T126" s="333"/>
      <c r="U126" s="333"/>
      <c r="V126" s="333"/>
      <c r="W126" s="54"/>
      <c r="X126" s="341"/>
      <c r="Y126" s="341"/>
      <c r="Z126" s="347"/>
      <c r="AA126" s="459" t="s">
        <v>2021</v>
      </c>
      <c r="AB126" s="522"/>
      <c r="AC126" s="523"/>
      <c r="AD126" s="455"/>
      <c r="AE126" s="455"/>
      <c r="AF126" s="454"/>
      <c r="AG126" s="530"/>
      <c r="AH126" s="530"/>
      <c r="AI126" s="530"/>
      <c r="AJ126" s="530"/>
      <c r="AK126" s="530"/>
      <c r="AL126" s="530"/>
      <c r="AM126" s="530"/>
      <c r="AN126" s="530"/>
      <c r="AO126" s="530"/>
      <c r="AP126" s="530"/>
      <c r="AQ126" s="530"/>
      <c r="AR126" s="530"/>
      <c r="AS126" s="530"/>
      <c r="AT126" s="531"/>
      <c r="AU126" s="456">
        <f>(AU124-J6)/J6</f>
        <v>0.4546987999999999</v>
      </c>
    </row>
    <row r="127" spans="1:47" s="499" customFormat="1" ht="15.75" thickBot="1" x14ac:dyDescent="0.3">
      <c r="A127" s="327"/>
      <c r="B127" s="326"/>
      <c r="C127" s="327"/>
      <c r="D127" s="345"/>
      <c r="E127" s="192"/>
      <c r="F127" s="333"/>
      <c r="G127" s="333"/>
      <c r="H127" s="333"/>
      <c r="I127" s="333"/>
      <c r="J127" s="333"/>
      <c r="K127" s="333"/>
      <c r="L127" s="333"/>
      <c r="M127" s="333"/>
      <c r="N127" s="333"/>
      <c r="O127" s="333"/>
      <c r="P127" s="333"/>
      <c r="Q127" s="333"/>
      <c r="R127" s="333"/>
      <c r="S127" s="333"/>
      <c r="T127" s="333"/>
      <c r="U127" s="333"/>
      <c r="V127" s="333"/>
      <c r="X127" s="341"/>
      <c r="Y127" s="341"/>
      <c r="Z127" s="347"/>
      <c r="AA127" s="525" t="s">
        <v>2022</v>
      </c>
      <c r="AB127" s="526"/>
      <c r="AC127" s="527"/>
      <c r="AD127" s="528"/>
      <c r="AE127" s="528"/>
      <c r="AF127" s="528"/>
      <c r="AG127" s="538">
        <f>(AG124-S6)/S6</f>
        <v>1.0711615999999999</v>
      </c>
      <c r="AH127" s="539">
        <f>(AH124-S6)/S6</f>
        <v>0.39494867692307672</v>
      </c>
      <c r="AI127" s="539">
        <f>(AI124-S6)/S6</f>
        <v>0.38753391015384608</v>
      </c>
      <c r="AJ127" s="539">
        <f>(AJ124-S6)/S6</f>
        <v>0.38011914338461528</v>
      </c>
      <c r="AK127" s="539">
        <f>(AK124-S6)/S6</f>
        <v>0.37270437661538453</v>
      </c>
      <c r="AL127" s="539">
        <f>(AL124-S6)/S6</f>
        <v>0.36528960984615388</v>
      </c>
      <c r="AM127" s="539">
        <f>(AM124-S6)/S6</f>
        <v>0.35787484307692308</v>
      </c>
      <c r="AN127" s="539">
        <f>(AN124-S6)/S6</f>
        <v>0.3504600763076921</v>
      </c>
      <c r="AO127" s="539">
        <f>(AO124-S6)/S6</f>
        <v>0.34304530953846152</v>
      </c>
      <c r="AP127" s="539">
        <f>(AP124-S6)/S6</f>
        <v>0.33563054276923071</v>
      </c>
      <c r="AQ127" s="539">
        <f>(AQ124-S6)/S6</f>
        <v>0.3282157759999999</v>
      </c>
      <c r="AR127" s="539">
        <f>(AR124-S6)/S6</f>
        <v>0.32080100923076926</v>
      </c>
      <c r="AS127" s="539">
        <f>(AS124-S6)/S6</f>
        <v>0.31338624246153829</v>
      </c>
      <c r="AT127" s="540">
        <f>(AT124-S6)/S6</f>
        <v>0.30597147569230748</v>
      </c>
      <c r="AU127" s="529">
        <f>(AU124-S6)/S6</f>
        <v>-0.10480073846153853</v>
      </c>
    </row>
    <row r="128" spans="1:47" s="430" customFormat="1" ht="15.75" thickBot="1" x14ac:dyDescent="0.3">
      <c r="A128" s="425"/>
      <c r="B128" s="426"/>
      <c r="C128" s="425"/>
      <c r="D128" s="427"/>
      <c r="E128" s="428"/>
      <c r="F128" s="429"/>
      <c r="G128" s="429"/>
      <c r="H128" s="429"/>
      <c r="I128" s="429"/>
      <c r="J128" s="429"/>
      <c r="K128" s="429"/>
      <c r="L128" s="429"/>
      <c r="M128" s="429"/>
      <c r="N128" s="429"/>
      <c r="O128" s="429"/>
      <c r="P128" s="429"/>
      <c r="Q128" s="429"/>
      <c r="R128" s="429"/>
      <c r="S128" s="429"/>
      <c r="T128" s="429"/>
      <c r="U128" s="429"/>
      <c r="V128" s="429"/>
      <c r="X128" s="341"/>
      <c r="Y128" s="341"/>
      <c r="Z128" s="347"/>
      <c r="AA128" s="348"/>
      <c r="AB128" s="347"/>
      <c r="AC128" s="347"/>
      <c r="AD128" s="431"/>
      <c r="AE128" s="431"/>
      <c r="AF128" s="431"/>
      <c r="AG128" s="431"/>
      <c r="AH128" s="431"/>
      <c r="AI128" s="431"/>
      <c r="AJ128" s="431"/>
      <c r="AK128" s="431"/>
      <c r="AL128" s="431"/>
      <c r="AM128" s="431"/>
      <c r="AN128" s="431"/>
      <c r="AO128" s="431"/>
      <c r="AP128" s="431"/>
      <c r="AQ128" s="431"/>
      <c r="AR128" s="431"/>
      <c r="AS128" s="431"/>
      <c r="AT128" s="431"/>
      <c r="AU128" s="431"/>
    </row>
    <row r="129" spans="1:47" ht="15.75" thickBot="1" x14ac:dyDescent="0.3">
      <c r="A129" s="425"/>
      <c r="B129" s="426"/>
      <c r="C129" s="425"/>
      <c r="D129" s="427"/>
      <c r="E129" s="428"/>
      <c r="F129" s="429"/>
      <c r="G129" s="429"/>
      <c r="H129" s="429"/>
      <c r="I129" s="444" t="str">
        <f>'FY 22 Urban VA Calculator'!AU122</f>
        <v>Medicare and VPD Adjusted Rate - Urban Wage Index in CBSA</v>
      </c>
      <c r="J129" s="445"/>
      <c r="K129" s="445"/>
      <c r="L129" s="445"/>
      <c r="M129" s="445"/>
      <c r="N129" s="445"/>
      <c r="O129" s="445"/>
      <c r="P129" s="445"/>
      <c r="Q129" s="445"/>
      <c r="R129" s="445"/>
      <c r="S129" s="445"/>
      <c r="T129" s="445"/>
      <c r="U129" s="445"/>
      <c r="V129" s="445"/>
      <c r="W129" s="54"/>
      <c r="X129" s="341"/>
      <c r="Y129" s="341"/>
      <c r="Z129" s="347"/>
      <c r="AA129" s="348"/>
      <c r="AB129" s="347"/>
      <c r="AC129" s="347"/>
      <c r="AD129" s="431"/>
      <c r="AE129" s="431"/>
      <c r="AF129" s="431"/>
      <c r="AG129" s="401" t="str">
        <f>'FY 22 Urban VA Calculator'!AB122</f>
        <v>VA and VPD Adjusted Rate - Urban Wage Index in CBSA</v>
      </c>
      <c r="AH129" s="404"/>
      <c r="AI129" s="404"/>
      <c r="AJ129" s="404"/>
      <c r="AK129" s="404"/>
      <c r="AL129" s="404"/>
      <c r="AM129" s="404"/>
      <c r="AN129" s="404"/>
      <c r="AO129" s="404"/>
      <c r="AP129" s="404"/>
      <c r="AQ129" s="404"/>
      <c r="AR129" s="404"/>
      <c r="AS129" s="404"/>
      <c r="AT129" s="404"/>
      <c r="AU129" s="405"/>
    </row>
    <row r="130" spans="1:47" s="53" customFormat="1" ht="75.75" thickBot="1" x14ac:dyDescent="0.3">
      <c r="A130" s="352" t="str">
        <f>'FY 22 Urban VA Calculator'!A123</f>
        <v>Lowest Rate CMG if CMG &gt;5% of Medicare Stays</v>
      </c>
      <c r="B130" s="352" t="s">
        <v>1979</v>
      </c>
      <c r="C130" s="352" t="str">
        <f>'FY 22 Urban VA Calculator'!E123</f>
        <v>Unadjusted Federal Base Rate FY 2022</v>
      </c>
      <c r="D130" s="353" t="str">
        <f>'FY 22 Urban VA Calculator'!F123</f>
        <v>CMI **</v>
      </c>
      <c r="E130" s="351" t="str">
        <f>'FY 22 Urban VA Calculator'!G123</f>
        <v>Medicare FY 2022 Rate Urban</v>
      </c>
      <c r="F130" s="351" t="str">
        <f>'FY 22 Urban VA Calculator'!AR123</f>
        <v>FY 2022 Labor Portion (70.4%)</v>
      </c>
      <c r="G130" s="351" t="str">
        <f>'FY 22 Urban VA Calculator'!AS123</f>
        <v>Non-Labor Portion</v>
      </c>
      <c r="H130" s="355" t="str">
        <f>'FY 22 Urban VA Calculator'!AT123</f>
        <v>Wage Index Adjusted Medicare Base Rate</v>
      </c>
      <c r="I130" s="357" t="str">
        <f>'FY 22 Urban VA Calculator'!AU123</f>
        <v>Day
1-3</v>
      </c>
      <c r="J130" s="358" t="str">
        <f>'FY 22 Urban VA Calculator'!AV123</f>
        <v>Day
4-20</v>
      </c>
      <c r="K130" s="358" t="str">
        <f>'FY 22 Urban VA Calculator'!AW123</f>
        <v>Day
21-27</v>
      </c>
      <c r="L130" s="358" t="str">
        <f>'FY 22 Urban VA Calculator'!AX123</f>
        <v>Day
28-34</v>
      </c>
      <c r="M130" s="358" t="str">
        <f>'FY 22 Urban VA Calculator'!AY123</f>
        <v>Day
35-41</v>
      </c>
      <c r="N130" s="358" t="str">
        <f>'FY 22 Urban VA Calculator'!AZ123</f>
        <v>Day
42-48</v>
      </c>
      <c r="O130" s="358" t="str">
        <f>'FY 22 Urban VA Calculator'!BA123</f>
        <v>Day
49-55</v>
      </c>
      <c r="P130" s="358" t="str">
        <f>'FY 22 Urban VA Calculator'!BB123</f>
        <v>Day
56-62</v>
      </c>
      <c r="Q130" s="358" t="str">
        <f>'FY 22 Urban VA Calculator'!BC123</f>
        <v>Day
63-69</v>
      </c>
      <c r="R130" s="358" t="str">
        <f>'FY 22 Urban VA Calculator'!BD123</f>
        <v>Day
70-76</v>
      </c>
      <c r="S130" s="358" t="str">
        <f>'FY 22 Urban VA Calculator'!BE123</f>
        <v>Day
77-83</v>
      </c>
      <c r="T130" s="358" t="str">
        <f>'FY 22 Urban VA Calculator'!BF123</f>
        <v>Day
84-90</v>
      </c>
      <c r="U130" s="358" t="str">
        <f>'FY 22 Urban VA Calculator'!BG123</f>
        <v>Day
91-97</v>
      </c>
      <c r="V130" s="358" t="str">
        <f>'FY 22 Urban VA Calculator'!BH123</f>
        <v>Day
98-100</v>
      </c>
      <c r="X130" s="370" t="str">
        <f>'FY 22 Urban VA Calculator'!A123</f>
        <v>Lowest Rate CMG if CMG &gt;5% of Medicare Stays</v>
      </c>
      <c r="Y130" s="370" t="s">
        <v>1979</v>
      </c>
      <c r="Z130" s="371" t="str">
        <f>'FY 22 Urban VA Calculator'!E123</f>
        <v>Unadjusted Federal Base Rate FY 2022</v>
      </c>
      <c r="AA130" s="372" t="str">
        <f>'FY 22 Urban VA Calculator'!F123</f>
        <v>CMI **</v>
      </c>
      <c r="AB130" s="371" t="str">
        <f>'FY 22 Urban VA Calculator'!G123</f>
        <v>Medicare FY 2022 Rate Urban</v>
      </c>
      <c r="AC130" s="371" t="str">
        <f>'FY 22 Urban VA Calculator'!H123</f>
        <v>Base Rate After VA Adjustment</v>
      </c>
      <c r="AD130" s="418" t="str">
        <f>'FY 22 Urban VA Calculator'!Y123</f>
        <v>FY 2022 Labor Portion (70.4%)</v>
      </c>
      <c r="AE130" s="418" t="str">
        <f>'FY 22 Urban VA Calculator'!Z123</f>
        <v>Non-Labor Portion</v>
      </c>
      <c r="AF130" s="419" t="str">
        <f>'FY 22 Urban VA Calculator'!AA123</f>
        <v>Wage Index Adjusted VA Base Rate</v>
      </c>
      <c r="AG130" s="420" t="str">
        <f>'FY 22 Urban VA Calculator'!AB123</f>
        <v>Day
1-3</v>
      </c>
      <c r="AH130" s="421" t="str">
        <f>'FY 22 Urban VA Calculator'!AC123</f>
        <v>Day
4-20</v>
      </c>
      <c r="AI130" s="421" t="str">
        <f>'FY 22 Urban VA Calculator'!AD123</f>
        <v>Day
21-27</v>
      </c>
      <c r="AJ130" s="421" t="str">
        <f>'FY 22 Urban VA Calculator'!AE123</f>
        <v>Day
28-34</v>
      </c>
      <c r="AK130" s="421" t="str">
        <f>'FY 22 Urban VA Calculator'!AF123</f>
        <v>Day
35-41</v>
      </c>
      <c r="AL130" s="421" t="str">
        <f>'FY 22 Urban VA Calculator'!AG123</f>
        <v>Day
42-48</v>
      </c>
      <c r="AM130" s="421" t="str">
        <f>'FY 22 Urban VA Calculator'!AH123</f>
        <v>Day
49-55</v>
      </c>
      <c r="AN130" s="421" t="str">
        <f>'FY 22 Urban VA Calculator'!AI123</f>
        <v>Day
56-62</v>
      </c>
      <c r="AO130" s="421" t="str">
        <f>'FY 22 Urban VA Calculator'!AJ123</f>
        <v>Day
63-69</v>
      </c>
      <c r="AP130" s="421" t="str">
        <f>'FY 22 Urban VA Calculator'!AK123</f>
        <v>Day
70-76</v>
      </c>
      <c r="AQ130" s="421" t="str">
        <f>'FY 22 Urban VA Calculator'!AL123</f>
        <v>Day
77-83</v>
      </c>
      <c r="AR130" s="421" t="str">
        <f>'FY 22 Urban VA Calculator'!AM123</f>
        <v>Day
84-90</v>
      </c>
      <c r="AS130" s="421" t="str">
        <f>'FY 22 Urban VA Calculator'!AN123</f>
        <v>Day
91-97</v>
      </c>
      <c r="AT130" s="421" t="str">
        <f>'FY 22 Urban VA Calculator'!AO123</f>
        <v>Day
98-100</v>
      </c>
      <c r="AU130" s="474" t="str">
        <f>'FY 22 Urban VA Calculator'!AP123</f>
        <v>Day
100+</v>
      </c>
    </row>
    <row r="131" spans="1:47" x14ac:dyDescent="0.25">
      <c r="A131" s="354" t="str">
        <f>'FY 22 Urban VA Calculator'!A124</f>
        <v>Nursing Low</v>
      </c>
      <c r="B131" s="328" t="str">
        <f>A31</f>
        <v>X - PBC1</v>
      </c>
      <c r="C131" s="330">
        <f>'FY 22 Urban VA Calculator'!E124</f>
        <v>109.51</v>
      </c>
      <c r="D131" s="155">
        <f>'FY 22 Urban VA Calculator'!F124</f>
        <v>1.1299999999999999</v>
      </c>
      <c r="E131" s="199">
        <f>'FY 22 Urban VA Calculator'!G124</f>
        <v>123.74629999999999</v>
      </c>
      <c r="F131" s="337">
        <f>'FY 22 Urban VA Calculator'!AR124</f>
        <v>87.11739519999999</v>
      </c>
      <c r="G131" s="337">
        <f>'FY 22 Urban VA Calculator'!AS124</f>
        <v>36.628904800000001</v>
      </c>
      <c r="H131" s="356">
        <f>'FY 22 Urban VA Calculator'!AT124</f>
        <v>123.74629999999999</v>
      </c>
      <c r="I131" s="360">
        <f>'FY 22 Urban VA Calculator'!AU124</f>
        <v>123.74629999999999</v>
      </c>
      <c r="J131" s="361">
        <f>'FY 22 Urban VA Calculator'!AV124</f>
        <v>123.74629999999999</v>
      </c>
      <c r="K131" s="361">
        <f>'FY 22 Urban VA Calculator'!AW124</f>
        <v>123.74629999999999</v>
      </c>
      <c r="L131" s="361">
        <f>'FY 22 Urban VA Calculator'!AX124</f>
        <v>123.74629999999999</v>
      </c>
      <c r="M131" s="361">
        <f>'FY 22 Urban VA Calculator'!AY124</f>
        <v>123.74629999999999</v>
      </c>
      <c r="N131" s="361">
        <f>'FY 22 Urban VA Calculator'!AZ124</f>
        <v>123.74629999999999</v>
      </c>
      <c r="O131" s="361">
        <f>'FY 22 Urban VA Calculator'!BA124</f>
        <v>123.74629999999999</v>
      </c>
      <c r="P131" s="361">
        <f>'FY 22 Urban VA Calculator'!BB124</f>
        <v>123.74629999999999</v>
      </c>
      <c r="Q131" s="361">
        <f>'FY 22 Urban VA Calculator'!BC124</f>
        <v>123.74629999999999</v>
      </c>
      <c r="R131" s="361">
        <f>'FY 22 Urban VA Calculator'!BD124</f>
        <v>123.74629999999999</v>
      </c>
      <c r="S131" s="361">
        <f>'FY 22 Urban VA Calculator'!BE124</f>
        <v>123.74629999999999</v>
      </c>
      <c r="T131" s="361">
        <f>'FY 22 Urban VA Calculator'!BF124</f>
        <v>123.74629999999999</v>
      </c>
      <c r="U131" s="361">
        <f>'FY 22 Urban VA Calculator'!BG124</f>
        <v>123.74629999999999</v>
      </c>
      <c r="V131" s="361">
        <f>'FY 22 Urban VA Calculator'!BH124</f>
        <v>123.74629999999999</v>
      </c>
      <c r="W131" s="54"/>
      <c r="X131" s="370" t="str">
        <f>'FY 22 Urban VA Calculator'!A124</f>
        <v>Nursing Low</v>
      </c>
      <c r="Y131" s="328" t="str">
        <f>X31</f>
        <v>X - PBC1</v>
      </c>
      <c r="Z131" s="387">
        <f>'FY 22 Urban VA Calculator'!E124</f>
        <v>109.51</v>
      </c>
      <c r="AA131" s="388">
        <f>'FY 22 Urban VA Calculator'!F124</f>
        <v>1.1299999999999999</v>
      </c>
      <c r="AB131" s="387">
        <f>'FY 22 Urban VA Calculator'!G124</f>
        <v>123.74629999999999</v>
      </c>
      <c r="AC131" s="387">
        <f>'FY 22 Urban VA Calculator'!H124</f>
        <v>74.247779999999992</v>
      </c>
      <c r="AD131" s="336">
        <f>'FY 22 Urban VA Calculator'!Y124</f>
        <v>52.27043711999999</v>
      </c>
      <c r="AE131" s="336">
        <f>'FY 22 Urban VA Calculator'!Z124</f>
        <v>21.977342880000002</v>
      </c>
      <c r="AF131" s="377">
        <f>'FY 22 Urban VA Calculator'!AA124</f>
        <v>74.247779999999992</v>
      </c>
      <c r="AG131" s="378">
        <f>'FY 22 Urban VA Calculator'!AB124</f>
        <v>74.247779999999992</v>
      </c>
      <c r="AH131" s="379">
        <f>'FY 22 Urban VA Calculator'!AC124</f>
        <v>74.247779999999992</v>
      </c>
      <c r="AI131" s="379">
        <f>'FY 22 Urban VA Calculator'!AD124</f>
        <v>74.247779999999992</v>
      </c>
      <c r="AJ131" s="379">
        <f>'FY 22 Urban VA Calculator'!AE124</f>
        <v>74.247779999999992</v>
      </c>
      <c r="AK131" s="379">
        <f>'FY 22 Urban VA Calculator'!AF124</f>
        <v>74.247779999999992</v>
      </c>
      <c r="AL131" s="379">
        <f>'FY 22 Urban VA Calculator'!AG124</f>
        <v>74.247779999999992</v>
      </c>
      <c r="AM131" s="379">
        <f>'FY 22 Urban VA Calculator'!AH124</f>
        <v>74.247779999999992</v>
      </c>
      <c r="AN131" s="379">
        <f>'FY 22 Urban VA Calculator'!AI124</f>
        <v>74.247779999999992</v>
      </c>
      <c r="AO131" s="379">
        <f>'FY 22 Urban VA Calculator'!AJ124</f>
        <v>74.247779999999992</v>
      </c>
      <c r="AP131" s="379">
        <f>'FY 22 Urban VA Calculator'!AK124</f>
        <v>74.247779999999992</v>
      </c>
      <c r="AQ131" s="379">
        <f>'FY 22 Urban VA Calculator'!AL124</f>
        <v>74.247779999999992</v>
      </c>
      <c r="AR131" s="379">
        <f>'FY 22 Urban VA Calculator'!AM124</f>
        <v>74.247779999999992</v>
      </c>
      <c r="AS131" s="379">
        <f>'FY 22 Urban VA Calculator'!AN124</f>
        <v>74.247779999999992</v>
      </c>
      <c r="AT131" s="393">
        <f>'FY 22 Urban VA Calculator'!AO124</f>
        <v>74.247779999999992</v>
      </c>
      <c r="AU131" s="400">
        <f>'FY 22 Urban VA Calculator'!AP124</f>
        <v>74.247779999999992</v>
      </c>
    </row>
    <row r="132" spans="1:47" x14ac:dyDescent="0.25">
      <c r="A132" s="354" t="str">
        <f>'FY 22 Urban VA Calculator'!A125</f>
        <v>NTA Low</v>
      </c>
      <c r="B132" s="328" t="str">
        <f>A43</f>
        <v>NF</v>
      </c>
      <c r="C132" s="330">
        <f>'FY 22 Urban VA Calculator'!E125</f>
        <v>82.62</v>
      </c>
      <c r="D132" s="155">
        <f>'FY 22 Urban VA Calculator'!F125</f>
        <v>0.72</v>
      </c>
      <c r="E132" s="199">
        <f>'FY 22 Urban VA Calculator'!G125</f>
        <v>59.486400000000003</v>
      </c>
      <c r="F132" s="337">
        <f>'FY 22 Urban VA Calculator'!AR125</f>
        <v>41.8784256</v>
      </c>
      <c r="G132" s="337">
        <f>'FY 22 Urban VA Calculator'!AS125</f>
        <v>17.607974400000003</v>
      </c>
      <c r="H132" s="356">
        <f>'FY 22 Urban VA Calculator'!AT125</f>
        <v>59.486400000000003</v>
      </c>
      <c r="I132" s="360">
        <f>'FY 22 Urban VA Calculator'!AU125</f>
        <v>178.45920000000001</v>
      </c>
      <c r="J132" s="361">
        <f>'FY 22 Urban VA Calculator'!AV125</f>
        <v>59.486400000000003</v>
      </c>
      <c r="K132" s="361">
        <f>'FY 22 Urban VA Calculator'!AW125</f>
        <v>59.486400000000003</v>
      </c>
      <c r="L132" s="361">
        <f>'FY 22 Urban VA Calculator'!AX125</f>
        <v>59.486400000000003</v>
      </c>
      <c r="M132" s="361">
        <f>'FY 22 Urban VA Calculator'!AY125</f>
        <v>59.486400000000003</v>
      </c>
      <c r="N132" s="361">
        <f>'FY 22 Urban VA Calculator'!AZ125</f>
        <v>59.486400000000003</v>
      </c>
      <c r="O132" s="361">
        <f>'FY 22 Urban VA Calculator'!BA125</f>
        <v>59.486400000000003</v>
      </c>
      <c r="P132" s="361">
        <f>'FY 22 Urban VA Calculator'!BB125</f>
        <v>59.486400000000003</v>
      </c>
      <c r="Q132" s="361">
        <f>'FY 22 Urban VA Calculator'!BC125</f>
        <v>59.486400000000003</v>
      </c>
      <c r="R132" s="361">
        <f>'FY 22 Urban VA Calculator'!BD125</f>
        <v>59.486400000000003</v>
      </c>
      <c r="S132" s="361">
        <f>'FY 22 Urban VA Calculator'!BE125</f>
        <v>59.486400000000003</v>
      </c>
      <c r="T132" s="361">
        <f>'FY 22 Urban VA Calculator'!BF125</f>
        <v>59.486400000000003</v>
      </c>
      <c r="U132" s="361">
        <f>'FY 22 Urban VA Calculator'!BG125</f>
        <v>59.486400000000003</v>
      </c>
      <c r="V132" s="361">
        <f>'FY 22 Urban VA Calculator'!BH125</f>
        <v>59.486400000000003</v>
      </c>
      <c r="W132" s="54"/>
      <c r="X132" s="370" t="str">
        <f>'FY 22 Urban VA Calculator'!A125</f>
        <v>NTA Low</v>
      </c>
      <c r="Y132" s="328" t="str">
        <f>X43</f>
        <v>NF</v>
      </c>
      <c r="Z132" s="387">
        <f>'FY 22 Urban VA Calculator'!E125</f>
        <v>82.62</v>
      </c>
      <c r="AA132" s="388">
        <f>'FY 22 Urban VA Calculator'!F125</f>
        <v>0.72</v>
      </c>
      <c r="AB132" s="387">
        <f>'FY 22 Urban VA Calculator'!G125</f>
        <v>59.486400000000003</v>
      </c>
      <c r="AC132" s="387">
        <f>'FY 22 Urban VA Calculator'!H125</f>
        <v>59.486400000000003</v>
      </c>
      <c r="AD132" s="336">
        <f>'FY 22 Urban VA Calculator'!Y125</f>
        <v>41.8784256</v>
      </c>
      <c r="AE132" s="336">
        <f>'FY 22 Urban VA Calculator'!Z125</f>
        <v>17.607974400000003</v>
      </c>
      <c r="AF132" s="377">
        <f>'FY 22 Urban VA Calculator'!AA125</f>
        <v>59.486400000000003</v>
      </c>
      <c r="AG132" s="378">
        <f>'FY 22 Urban VA Calculator'!AB125</f>
        <v>178.45920000000001</v>
      </c>
      <c r="AH132" s="379">
        <f>'FY 22 Urban VA Calculator'!AC125</f>
        <v>59.486400000000003</v>
      </c>
      <c r="AI132" s="379">
        <f>'FY 22 Urban VA Calculator'!AD125</f>
        <v>59.486400000000003</v>
      </c>
      <c r="AJ132" s="379">
        <f>'FY 22 Urban VA Calculator'!AE125</f>
        <v>59.486400000000003</v>
      </c>
      <c r="AK132" s="379">
        <f>'FY 22 Urban VA Calculator'!AF125</f>
        <v>59.486400000000003</v>
      </c>
      <c r="AL132" s="379">
        <f>'FY 22 Urban VA Calculator'!AG125</f>
        <v>59.486400000000003</v>
      </c>
      <c r="AM132" s="379">
        <f>'FY 22 Urban VA Calculator'!AH125</f>
        <v>59.486400000000003</v>
      </c>
      <c r="AN132" s="379">
        <f>'FY 22 Urban VA Calculator'!AI125</f>
        <v>59.486400000000003</v>
      </c>
      <c r="AO132" s="379">
        <f>'FY 22 Urban VA Calculator'!AJ125</f>
        <v>59.486400000000003</v>
      </c>
      <c r="AP132" s="379">
        <f>'FY 22 Urban VA Calculator'!AK125</f>
        <v>59.486400000000003</v>
      </c>
      <c r="AQ132" s="379">
        <f>'FY 22 Urban VA Calculator'!AL125</f>
        <v>59.486400000000003</v>
      </c>
      <c r="AR132" s="379">
        <f>'FY 22 Urban VA Calculator'!AM125</f>
        <v>59.486400000000003</v>
      </c>
      <c r="AS132" s="379">
        <f>'FY 22 Urban VA Calculator'!AN125</f>
        <v>59.486400000000003</v>
      </c>
      <c r="AT132" s="393">
        <f>'FY 22 Urban VA Calculator'!AO125</f>
        <v>59.486400000000003</v>
      </c>
      <c r="AU132" s="395">
        <f>'FY 22 Urban VA Calculator'!AP125</f>
        <v>59.486400000000003</v>
      </c>
    </row>
    <row r="133" spans="1:47" x14ac:dyDescent="0.25">
      <c r="A133" s="354" t="str">
        <f>'FY 22 Urban VA Calculator'!A126</f>
        <v>PT Low</v>
      </c>
      <c r="B133" s="328" t="str">
        <f>A62</f>
        <v>I</v>
      </c>
      <c r="C133" s="330">
        <f>'FY 22 Urban VA Calculator'!E126</f>
        <v>62.82</v>
      </c>
      <c r="D133" s="155">
        <f>'FY 22 Urban VA Calculator'!F126</f>
        <v>1.1299999999999999</v>
      </c>
      <c r="E133" s="199">
        <f>'FY 22 Urban VA Calculator'!G126</f>
        <v>70.986599999999996</v>
      </c>
      <c r="F133" s="337">
        <f>'FY 22 Urban VA Calculator'!AR126</f>
        <v>49.974566399999993</v>
      </c>
      <c r="G133" s="337">
        <f>'FY 22 Urban VA Calculator'!AS126</f>
        <v>21.012033600000002</v>
      </c>
      <c r="H133" s="356">
        <f>'FY 22 Urban VA Calculator'!AT126</f>
        <v>70.986599999999996</v>
      </c>
      <c r="I133" s="360">
        <f>'FY 22 Urban VA Calculator'!AU126</f>
        <v>70.986599999999996</v>
      </c>
      <c r="J133" s="361">
        <f>'FY 22 Urban VA Calculator'!AV126</f>
        <v>70.986599999999996</v>
      </c>
      <c r="K133" s="361">
        <f>'FY 22 Urban VA Calculator'!AW126</f>
        <v>69.566867999999999</v>
      </c>
      <c r="L133" s="361">
        <f>'FY 22 Urban VA Calculator'!AX126</f>
        <v>68.147135999999989</v>
      </c>
      <c r="M133" s="361">
        <f>'FY 22 Urban VA Calculator'!AY126</f>
        <v>66.727403999999993</v>
      </c>
      <c r="N133" s="361">
        <f>'FY 22 Urban VA Calculator'!AZ126</f>
        <v>65.307671999999997</v>
      </c>
      <c r="O133" s="361">
        <f>'FY 22 Urban VA Calculator'!BA126</f>
        <v>63.88794</v>
      </c>
      <c r="P133" s="361">
        <f>'FY 22 Urban VA Calculator'!BB126</f>
        <v>62.468207999999997</v>
      </c>
      <c r="Q133" s="361">
        <f>'FY 22 Urban VA Calculator'!BC126</f>
        <v>61.048475999999994</v>
      </c>
      <c r="R133" s="361">
        <f>'FY 22 Urban VA Calculator'!BD126</f>
        <v>59.628743999999998</v>
      </c>
      <c r="S133" s="361">
        <f>'FY 22 Urban VA Calculator'!BE126</f>
        <v>58.209011999999994</v>
      </c>
      <c r="T133" s="361">
        <f>'FY 22 Urban VA Calculator'!BF126</f>
        <v>56.789279999999998</v>
      </c>
      <c r="U133" s="361">
        <f>'FY 22 Urban VA Calculator'!BG126</f>
        <v>55.369548000000002</v>
      </c>
      <c r="V133" s="361">
        <f>'FY 22 Urban VA Calculator'!BH126</f>
        <v>53.949815999999998</v>
      </c>
      <c r="W133" s="54"/>
      <c r="X133" s="370" t="str">
        <f>'FY 22 Urban VA Calculator'!A126</f>
        <v>PT Low</v>
      </c>
      <c r="Y133" s="328" t="str">
        <f>X62</f>
        <v>I</v>
      </c>
      <c r="Z133" s="387">
        <f>'FY 22 Urban VA Calculator'!E126</f>
        <v>62.82</v>
      </c>
      <c r="AA133" s="388">
        <f>'FY 22 Urban VA Calculator'!F126</f>
        <v>1.1299999999999999</v>
      </c>
      <c r="AB133" s="387">
        <f>'FY 22 Urban VA Calculator'!G126</f>
        <v>70.986599999999996</v>
      </c>
      <c r="AC133" s="387">
        <f>'FY 22 Urban VA Calculator'!H126</f>
        <v>42.591959999999993</v>
      </c>
      <c r="AD133" s="336">
        <f>'FY 22 Urban VA Calculator'!Y126</f>
        <v>29.984739839999992</v>
      </c>
      <c r="AE133" s="336">
        <f>'FY 22 Urban VA Calculator'!Z126</f>
        <v>12.607220160000001</v>
      </c>
      <c r="AF133" s="377">
        <f>'FY 22 Urban VA Calculator'!AA126</f>
        <v>42.591959999999993</v>
      </c>
      <c r="AG133" s="378">
        <f>'FY 22 Urban VA Calculator'!AB126</f>
        <v>42.591959999999993</v>
      </c>
      <c r="AH133" s="379">
        <f>'FY 22 Urban VA Calculator'!AC126</f>
        <v>42.591959999999993</v>
      </c>
      <c r="AI133" s="379">
        <f>'FY 22 Urban VA Calculator'!AD126</f>
        <v>41.740120799999993</v>
      </c>
      <c r="AJ133" s="379">
        <f>'FY 22 Urban VA Calculator'!AE126</f>
        <v>40.888281599999992</v>
      </c>
      <c r="AK133" s="379">
        <f>'FY 22 Urban VA Calculator'!AF126</f>
        <v>40.036442399999991</v>
      </c>
      <c r="AL133" s="379">
        <f>'FY 22 Urban VA Calculator'!AG126</f>
        <v>39.184603199999998</v>
      </c>
      <c r="AM133" s="379">
        <f>'FY 22 Urban VA Calculator'!AH126</f>
        <v>38.332763999999997</v>
      </c>
      <c r="AN133" s="379">
        <f>'FY 22 Urban VA Calculator'!AI126</f>
        <v>37.480924799999997</v>
      </c>
      <c r="AO133" s="379">
        <f>'FY 22 Urban VA Calculator'!AJ126</f>
        <v>36.629085599999996</v>
      </c>
      <c r="AP133" s="379">
        <f>'FY 22 Urban VA Calculator'!AK126</f>
        <v>35.777246399999996</v>
      </c>
      <c r="AQ133" s="379">
        <f>'FY 22 Urban VA Calculator'!AL126</f>
        <v>34.925407199999995</v>
      </c>
      <c r="AR133" s="379">
        <f>'FY 22 Urban VA Calculator'!AM126</f>
        <v>34.073567999999995</v>
      </c>
      <c r="AS133" s="379">
        <f>'FY 22 Urban VA Calculator'!AN126</f>
        <v>33.221728799999994</v>
      </c>
      <c r="AT133" s="393">
        <f>'FY 22 Urban VA Calculator'!AO126</f>
        <v>32.369889599999993</v>
      </c>
      <c r="AU133" s="395">
        <f>'FY 22 Urban VA Calculator'!AP126</f>
        <v>0</v>
      </c>
    </row>
    <row r="134" spans="1:47" x14ac:dyDescent="0.25">
      <c r="A134" s="354" t="str">
        <f>'FY 22 Urban VA Calculator'!A127</f>
        <v>OT Low</v>
      </c>
      <c r="B134" s="328" t="str">
        <f>A83</f>
        <v>I</v>
      </c>
      <c r="C134" s="330">
        <f>'FY 22 Urban VA Calculator'!E127</f>
        <v>58.48</v>
      </c>
      <c r="D134" s="155">
        <f>'FY 22 Urban VA Calculator'!F127</f>
        <v>1.18</v>
      </c>
      <c r="E134" s="199">
        <f>'FY 22 Urban VA Calculator'!G127</f>
        <v>69.006399999999999</v>
      </c>
      <c r="F134" s="337">
        <f>'FY 22 Urban VA Calculator'!AR127</f>
        <v>48.580505599999995</v>
      </c>
      <c r="G134" s="337">
        <f>'FY 22 Urban VA Calculator'!AS127</f>
        <v>20.425894400000004</v>
      </c>
      <c r="H134" s="356">
        <f>'FY 22 Urban VA Calculator'!AT127</f>
        <v>69.006399999999999</v>
      </c>
      <c r="I134" s="360">
        <f>'FY 22 Urban VA Calculator'!AU127</f>
        <v>69.006399999999999</v>
      </c>
      <c r="J134" s="361">
        <f>'FY 22 Urban VA Calculator'!AV127</f>
        <v>69.006399999999999</v>
      </c>
      <c r="K134" s="361">
        <f>'FY 22 Urban VA Calculator'!AW127</f>
        <v>67.626272</v>
      </c>
      <c r="L134" s="361">
        <f>'FY 22 Urban VA Calculator'!AX127</f>
        <v>66.246144000000001</v>
      </c>
      <c r="M134" s="361">
        <f>'FY 22 Urban VA Calculator'!AY127</f>
        <v>64.866016000000002</v>
      </c>
      <c r="N134" s="361">
        <f>'FY 22 Urban VA Calculator'!AZ127</f>
        <v>63.485888000000003</v>
      </c>
      <c r="O134" s="361">
        <f>'FY 22 Urban VA Calculator'!BA127</f>
        <v>62.105760000000004</v>
      </c>
      <c r="P134" s="361">
        <f>'FY 22 Urban VA Calculator'!BB127</f>
        <v>60.725631999999997</v>
      </c>
      <c r="Q134" s="361">
        <f>'FY 22 Urban VA Calculator'!BC127</f>
        <v>59.345503999999998</v>
      </c>
      <c r="R134" s="361">
        <f>'FY 22 Urban VA Calculator'!BD127</f>
        <v>57.965375999999999</v>
      </c>
      <c r="S134" s="361">
        <f>'FY 22 Urban VA Calculator'!BE127</f>
        <v>56.585247999999993</v>
      </c>
      <c r="T134" s="361">
        <f>'FY 22 Urban VA Calculator'!BF127</f>
        <v>55.205120000000001</v>
      </c>
      <c r="U134" s="361">
        <f>'FY 22 Urban VA Calculator'!BG127</f>
        <v>53.824992000000002</v>
      </c>
      <c r="V134" s="361">
        <f>'FY 22 Urban VA Calculator'!BH127</f>
        <v>52.444864000000003</v>
      </c>
      <c r="W134" s="54"/>
      <c r="X134" s="370" t="str">
        <f>'FY 22 Urban VA Calculator'!A127</f>
        <v>OT Low</v>
      </c>
      <c r="Y134" s="328" t="str">
        <f>X83</f>
        <v>I</v>
      </c>
      <c r="Z134" s="387">
        <f>'FY 22 Urban VA Calculator'!E127</f>
        <v>58.48</v>
      </c>
      <c r="AA134" s="388">
        <f>'FY 22 Urban VA Calculator'!F127</f>
        <v>1.18</v>
      </c>
      <c r="AB134" s="387">
        <f>'FY 22 Urban VA Calculator'!G127</f>
        <v>69.006399999999999</v>
      </c>
      <c r="AC134" s="387">
        <f>'FY 22 Urban VA Calculator'!H127</f>
        <v>41.403839999999995</v>
      </c>
      <c r="AD134" s="336">
        <f>'FY 22 Urban VA Calculator'!Y127</f>
        <v>29.148303359999996</v>
      </c>
      <c r="AE134" s="336">
        <f>'FY 22 Urban VA Calculator'!Z127</f>
        <v>12.255536639999999</v>
      </c>
      <c r="AF134" s="377">
        <f>'FY 22 Urban VA Calculator'!AA127</f>
        <v>41.403839999999995</v>
      </c>
      <c r="AG134" s="378">
        <f>'FY 22 Urban VA Calculator'!AB127</f>
        <v>41.403839999999995</v>
      </c>
      <c r="AH134" s="379">
        <f>'FY 22 Urban VA Calculator'!AC127</f>
        <v>41.403839999999995</v>
      </c>
      <c r="AI134" s="379">
        <f>'FY 22 Urban VA Calculator'!AD127</f>
        <v>40.575763199999997</v>
      </c>
      <c r="AJ134" s="379">
        <f>'FY 22 Urban VA Calculator'!AE127</f>
        <v>39.747686399999992</v>
      </c>
      <c r="AK134" s="379">
        <f>'FY 22 Urban VA Calculator'!AF127</f>
        <v>38.919609599999994</v>
      </c>
      <c r="AL134" s="379">
        <f>'FY 22 Urban VA Calculator'!AG127</f>
        <v>38.091532799999996</v>
      </c>
      <c r="AM134" s="379">
        <f>'FY 22 Urban VA Calculator'!AH127</f>
        <v>37.263455999999998</v>
      </c>
      <c r="AN134" s="379">
        <f>'FY 22 Urban VA Calculator'!AI127</f>
        <v>36.435379199999993</v>
      </c>
      <c r="AO134" s="379">
        <f>'FY 22 Urban VA Calculator'!AJ127</f>
        <v>35.607302399999995</v>
      </c>
      <c r="AP134" s="379">
        <f>'FY 22 Urban VA Calculator'!AK127</f>
        <v>34.779225599999997</v>
      </c>
      <c r="AQ134" s="379">
        <f>'FY 22 Urban VA Calculator'!AL127</f>
        <v>33.951148799999991</v>
      </c>
      <c r="AR134" s="379">
        <f>'FY 22 Urban VA Calculator'!AM127</f>
        <v>33.123072000000001</v>
      </c>
      <c r="AS134" s="379">
        <f>'FY 22 Urban VA Calculator'!AN127</f>
        <v>32.294995199999995</v>
      </c>
      <c r="AT134" s="393">
        <f>'FY 22 Urban VA Calculator'!AO127</f>
        <v>31.466918399999997</v>
      </c>
      <c r="AU134" s="395">
        <f>'FY 22 Urban VA Calculator'!AP127</f>
        <v>0</v>
      </c>
    </row>
    <row r="135" spans="1:47" x14ac:dyDescent="0.25">
      <c r="A135" s="354" t="str">
        <f>'FY 22 Urban VA Calculator'!A128</f>
        <v>SLP Low</v>
      </c>
      <c r="B135" s="328" t="str">
        <f>A96</f>
        <v>A</v>
      </c>
      <c r="C135" s="330">
        <f>'FY 22 Urban VA Calculator'!E128</f>
        <v>23.45</v>
      </c>
      <c r="D135" s="155">
        <f>'FY 22 Urban VA Calculator'!F128</f>
        <v>0.68</v>
      </c>
      <c r="E135" s="199">
        <f>'FY 22 Urban VA Calculator'!G128</f>
        <v>15.946000000000002</v>
      </c>
      <c r="F135" s="337">
        <f>'FY 22 Urban VA Calculator'!AR128</f>
        <v>11.225984</v>
      </c>
      <c r="G135" s="337">
        <f>'FY 22 Urban VA Calculator'!AS128</f>
        <v>4.7200160000000011</v>
      </c>
      <c r="H135" s="356">
        <f>'FY 22 Urban VA Calculator'!AT128</f>
        <v>15.946000000000002</v>
      </c>
      <c r="I135" s="360">
        <f>'FY 22 Urban VA Calculator'!AU128</f>
        <v>15.946000000000002</v>
      </c>
      <c r="J135" s="361">
        <f>'FY 22 Urban VA Calculator'!AV128</f>
        <v>15.946000000000002</v>
      </c>
      <c r="K135" s="361">
        <f>'FY 22 Urban VA Calculator'!AW128</f>
        <v>15.946000000000002</v>
      </c>
      <c r="L135" s="361">
        <f>'FY 22 Urban VA Calculator'!AX128</f>
        <v>15.946000000000002</v>
      </c>
      <c r="M135" s="361">
        <f>'FY 22 Urban VA Calculator'!AY128</f>
        <v>15.946000000000002</v>
      </c>
      <c r="N135" s="361">
        <f>'FY 22 Urban VA Calculator'!AZ128</f>
        <v>15.946000000000002</v>
      </c>
      <c r="O135" s="361">
        <f>'FY 22 Urban VA Calculator'!BA128</f>
        <v>15.946000000000002</v>
      </c>
      <c r="P135" s="361">
        <f>'FY 22 Urban VA Calculator'!BB128</f>
        <v>15.946000000000002</v>
      </c>
      <c r="Q135" s="361">
        <f>'FY 22 Urban VA Calculator'!BC128</f>
        <v>15.946000000000002</v>
      </c>
      <c r="R135" s="361">
        <f>'FY 22 Urban VA Calculator'!BD128</f>
        <v>15.946000000000002</v>
      </c>
      <c r="S135" s="361">
        <f>'FY 22 Urban VA Calculator'!BE128</f>
        <v>15.946000000000002</v>
      </c>
      <c r="T135" s="361">
        <f>'FY 22 Urban VA Calculator'!BF128</f>
        <v>15.946000000000002</v>
      </c>
      <c r="U135" s="361">
        <f>'FY 22 Urban VA Calculator'!BG128</f>
        <v>15.946000000000002</v>
      </c>
      <c r="V135" s="361">
        <f>'FY 22 Urban VA Calculator'!BH128</f>
        <v>15.946000000000002</v>
      </c>
      <c r="W135" s="54"/>
      <c r="X135" s="370" t="str">
        <f>'FY 22 Urban VA Calculator'!A128</f>
        <v>SLP Low</v>
      </c>
      <c r="Y135" s="328" t="str">
        <f>X96</f>
        <v>A</v>
      </c>
      <c r="Z135" s="387">
        <f>'FY 22 Urban VA Calculator'!E128</f>
        <v>23.45</v>
      </c>
      <c r="AA135" s="388">
        <f>'FY 22 Urban VA Calculator'!F128</f>
        <v>0.68</v>
      </c>
      <c r="AB135" s="387">
        <f>'FY 22 Urban VA Calculator'!G128</f>
        <v>15.946000000000002</v>
      </c>
      <c r="AC135" s="387">
        <f>'FY 22 Urban VA Calculator'!H128</f>
        <v>9.5676000000000005</v>
      </c>
      <c r="AD135" s="336">
        <f>'FY 22 Urban VA Calculator'!Y128</f>
        <v>6.7355904000000004</v>
      </c>
      <c r="AE135" s="336">
        <f>'FY 22 Urban VA Calculator'!Z128</f>
        <v>2.8320096000000001</v>
      </c>
      <c r="AF135" s="377">
        <f>'FY 22 Urban VA Calculator'!AA128</f>
        <v>9.5676000000000005</v>
      </c>
      <c r="AG135" s="378">
        <f>'FY 22 Urban VA Calculator'!AB128</f>
        <v>9.5676000000000005</v>
      </c>
      <c r="AH135" s="379">
        <f>'FY 22 Urban VA Calculator'!AC128</f>
        <v>9.5676000000000005</v>
      </c>
      <c r="AI135" s="379">
        <f>'FY 22 Urban VA Calculator'!AD128</f>
        <v>9.5676000000000005</v>
      </c>
      <c r="AJ135" s="379">
        <f>'FY 22 Urban VA Calculator'!AE128</f>
        <v>9.5676000000000005</v>
      </c>
      <c r="AK135" s="379">
        <f>'FY 22 Urban VA Calculator'!AF128</f>
        <v>9.5676000000000005</v>
      </c>
      <c r="AL135" s="379">
        <f>'FY 22 Urban VA Calculator'!AG128</f>
        <v>9.5676000000000005</v>
      </c>
      <c r="AM135" s="379">
        <f>'FY 22 Urban VA Calculator'!AH128</f>
        <v>9.5676000000000005</v>
      </c>
      <c r="AN135" s="379">
        <f>'FY 22 Urban VA Calculator'!AI128</f>
        <v>9.5676000000000005</v>
      </c>
      <c r="AO135" s="379">
        <f>'FY 22 Urban VA Calculator'!AJ128</f>
        <v>9.5676000000000005</v>
      </c>
      <c r="AP135" s="379">
        <f>'FY 22 Urban VA Calculator'!AK128</f>
        <v>9.5676000000000005</v>
      </c>
      <c r="AQ135" s="379">
        <f>'FY 22 Urban VA Calculator'!AL128</f>
        <v>9.5676000000000005</v>
      </c>
      <c r="AR135" s="379">
        <f>'FY 22 Urban VA Calculator'!AM128</f>
        <v>9.5676000000000005</v>
      </c>
      <c r="AS135" s="379">
        <f>'FY 22 Urban VA Calculator'!AN128</f>
        <v>9.5676000000000005</v>
      </c>
      <c r="AT135" s="393">
        <f>'FY 22 Urban VA Calculator'!AO128</f>
        <v>9.5676000000000005</v>
      </c>
      <c r="AU135" s="395">
        <f>'FY 22 Urban VA Calculator'!AP128</f>
        <v>0</v>
      </c>
    </row>
    <row r="136" spans="1:47" x14ac:dyDescent="0.25">
      <c r="A136" s="354" t="str">
        <f>'FY 22 Urban VA Calculator'!A129</f>
        <v>Non-Ancillary</v>
      </c>
      <c r="B136" s="328" t="str">
        <f>B113</f>
        <v>Fixed</v>
      </c>
      <c r="C136" s="330">
        <f>'FY 22 Urban VA Calculator'!E129</f>
        <v>98.07</v>
      </c>
      <c r="D136" s="155">
        <f>'FY 22 Urban VA Calculator'!F129</f>
        <v>1</v>
      </c>
      <c r="E136" s="199">
        <f>'FY 22 Urban VA Calculator'!G129</f>
        <v>98.07</v>
      </c>
      <c r="F136" s="337">
        <f>'FY 22 Urban VA Calculator'!AR129</f>
        <v>69.041279999999986</v>
      </c>
      <c r="G136" s="337">
        <f>'FY 22 Urban VA Calculator'!AS129</f>
        <v>29.028720000000007</v>
      </c>
      <c r="H136" s="356">
        <f>'FY 22 Urban VA Calculator'!AT129</f>
        <v>98.07</v>
      </c>
      <c r="I136" s="360">
        <f>'FY 22 Urban VA Calculator'!AU129</f>
        <v>98.07</v>
      </c>
      <c r="J136" s="361">
        <f>'FY 22 Urban VA Calculator'!AV129</f>
        <v>98.07</v>
      </c>
      <c r="K136" s="361">
        <f>'FY 22 Urban VA Calculator'!AW129</f>
        <v>98.07</v>
      </c>
      <c r="L136" s="361">
        <f>'FY 22 Urban VA Calculator'!AX129</f>
        <v>98.07</v>
      </c>
      <c r="M136" s="361">
        <f>'FY 22 Urban VA Calculator'!AY129</f>
        <v>98.07</v>
      </c>
      <c r="N136" s="361">
        <f>'FY 22 Urban VA Calculator'!AZ129</f>
        <v>98.07</v>
      </c>
      <c r="O136" s="361">
        <f>'FY 22 Urban VA Calculator'!BA129</f>
        <v>98.07</v>
      </c>
      <c r="P136" s="361">
        <f>'FY 22 Urban VA Calculator'!BB129</f>
        <v>98.07</v>
      </c>
      <c r="Q136" s="361">
        <f>'FY 22 Urban VA Calculator'!BC129</f>
        <v>98.07</v>
      </c>
      <c r="R136" s="361">
        <f>'FY 22 Urban VA Calculator'!BD129</f>
        <v>98.07</v>
      </c>
      <c r="S136" s="361">
        <f>'FY 22 Urban VA Calculator'!BE129</f>
        <v>98.07</v>
      </c>
      <c r="T136" s="361">
        <f>'FY 22 Urban VA Calculator'!BF129</f>
        <v>98.07</v>
      </c>
      <c r="U136" s="361">
        <f>'FY 22 Urban VA Calculator'!BG129</f>
        <v>98.07</v>
      </c>
      <c r="V136" s="361">
        <f>'FY 22 Urban VA Calculator'!BH129</f>
        <v>98.07</v>
      </c>
      <c r="W136" s="54"/>
      <c r="X136" s="370" t="str">
        <f>'FY 22 Urban VA Calculator'!A129</f>
        <v>Non-Ancillary</v>
      </c>
      <c r="Y136" s="328" t="str">
        <f>Y113</f>
        <v>Fixed</v>
      </c>
      <c r="Z136" s="387">
        <f>'FY 22 Urban VA Calculator'!E129</f>
        <v>98.07</v>
      </c>
      <c r="AA136" s="388">
        <f>'FY 22 Urban VA Calculator'!F129</f>
        <v>1</v>
      </c>
      <c r="AB136" s="387">
        <f>'FY 22 Urban VA Calculator'!G129</f>
        <v>98.07</v>
      </c>
      <c r="AC136" s="387">
        <f>'FY 22 Urban VA Calculator'!H129</f>
        <v>58.841999999999992</v>
      </c>
      <c r="AD136" s="336">
        <f>'FY 22 Urban VA Calculator'!Y129</f>
        <v>41.424767999999993</v>
      </c>
      <c r="AE136" s="336">
        <f>'FY 22 Urban VA Calculator'!Z129</f>
        <v>17.417231999999998</v>
      </c>
      <c r="AF136" s="377">
        <f>'FY 22 Urban VA Calculator'!AA129</f>
        <v>58.841999999999992</v>
      </c>
      <c r="AG136" s="378">
        <f>'FY 22 Urban VA Calculator'!AB129</f>
        <v>58.841999999999992</v>
      </c>
      <c r="AH136" s="379">
        <f>'FY 22 Urban VA Calculator'!AC129</f>
        <v>58.841999999999992</v>
      </c>
      <c r="AI136" s="379">
        <f>'FY 22 Urban VA Calculator'!AD129</f>
        <v>58.841999999999992</v>
      </c>
      <c r="AJ136" s="379">
        <f>'FY 22 Urban VA Calculator'!AE129</f>
        <v>58.841999999999992</v>
      </c>
      <c r="AK136" s="379">
        <f>'FY 22 Urban VA Calculator'!AF129</f>
        <v>58.841999999999992</v>
      </c>
      <c r="AL136" s="379">
        <f>'FY 22 Urban VA Calculator'!AG129</f>
        <v>58.841999999999992</v>
      </c>
      <c r="AM136" s="379">
        <f>'FY 22 Urban VA Calculator'!AH129</f>
        <v>58.841999999999992</v>
      </c>
      <c r="AN136" s="379">
        <f>'FY 22 Urban VA Calculator'!AI129</f>
        <v>58.841999999999992</v>
      </c>
      <c r="AO136" s="379">
        <f>'FY 22 Urban VA Calculator'!AJ129</f>
        <v>58.841999999999992</v>
      </c>
      <c r="AP136" s="379">
        <f>'FY 22 Urban VA Calculator'!AK129</f>
        <v>58.841999999999992</v>
      </c>
      <c r="AQ136" s="379">
        <f>'FY 22 Urban VA Calculator'!AL129</f>
        <v>58.841999999999992</v>
      </c>
      <c r="AR136" s="379">
        <f>'FY 22 Urban VA Calculator'!AM129</f>
        <v>58.841999999999992</v>
      </c>
      <c r="AS136" s="379">
        <f>'FY 22 Urban VA Calculator'!AN129</f>
        <v>58.841999999999992</v>
      </c>
      <c r="AT136" s="393">
        <f>'FY 22 Urban VA Calculator'!AO129</f>
        <v>58.841999999999992</v>
      </c>
      <c r="AU136" s="395">
        <f>'FY 22 Urban VA Calculator'!AP129</f>
        <v>58.841999999999992</v>
      </c>
    </row>
    <row r="137" spans="1:47" ht="15.75" thickBot="1" x14ac:dyDescent="0.3">
      <c r="A137" s="354" t="str">
        <f>'FY 22 Urban VA Calculator'!A130</f>
        <v>Total</v>
      </c>
      <c r="B137" s="328"/>
      <c r="C137" s="328"/>
      <c r="D137" s="155"/>
      <c r="E137" s="365">
        <f>'FY 22 Urban VA Calculator'!G130</f>
        <v>437.24169999999998</v>
      </c>
      <c r="F137" s="366">
        <f>'FY 22 Urban VA Calculator'!AR130</f>
        <v>307.8181568</v>
      </c>
      <c r="G137" s="366">
        <f>'FY 22 Urban VA Calculator'!AS130</f>
        <v>129.42354320000001</v>
      </c>
      <c r="H137" s="367">
        <f>'FY 22 Urban VA Calculator'!AT130</f>
        <v>437.24169999999998</v>
      </c>
      <c r="I137" s="368">
        <f>'FY 22 Urban VA Calculator'!AU130</f>
        <v>556.21450000000004</v>
      </c>
      <c r="J137" s="369">
        <f>'FY 22 Urban VA Calculator'!AV130</f>
        <v>437.24169999999998</v>
      </c>
      <c r="K137" s="369">
        <f>'FY 22 Urban VA Calculator'!AW130</f>
        <v>434.44184000000001</v>
      </c>
      <c r="L137" s="369">
        <f>'FY 22 Urban VA Calculator'!AX130</f>
        <v>431.64197999999999</v>
      </c>
      <c r="M137" s="369">
        <f>'FY 22 Urban VA Calculator'!AY130</f>
        <v>428.84212000000002</v>
      </c>
      <c r="N137" s="369">
        <f>'FY 22 Urban VA Calculator'!AZ130</f>
        <v>426.04226</v>
      </c>
      <c r="O137" s="369">
        <f>'FY 22 Urban VA Calculator'!BA130</f>
        <v>423.24240000000003</v>
      </c>
      <c r="P137" s="369">
        <f>'FY 22 Urban VA Calculator'!BB130</f>
        <v>420.44254000000001</v>
      </c>
      <c r="Q137" s="369">
        <f>'FY 22 Urban VA Calculator'!BC130</f>
        <v>417.64267999999998</v>
      </c>
      <c r="R137" s="369">
        <f>'FY 22 Urban VA Calculator'!BD130</f>
        <v>414.84282000000002</v>
      </c>
      <c r="S137" s="369">
        <f>'FY 22 Urban VA Calculator'!BE130</f>
        <v>412.04295999999999</v>
      </c>
      <c r="T137" s="369">
        <f>'FY 22 Urban VA Calculator'!BF130</f>
        <v>409.24310000000003</v>
      </c>
      <c r="U137" s="369">
        <f>'FY 22 Urban VA Calculator'!BG130</f>
        <v>406.44324</v>
      </c>
      <c r="V137" s="369">
        <f>'FY 22 Urban VA Calculator'!BH130</f>
        <v>403.64338000000004</v>
      </c>
      <c r="W137" s="54"/>
      <c r="X137" s="370" t="str">
        <f>'FY 22 Urban VA Calculator'!A130</f>
        <v>Total</v>
      </c>
      <c r="Y137" s="374"/>
      <c r="Z137" s="375">
        <f>'FY 22 Urban VA Calculator'!E130</f>
        <v>0</v>
      </c>
      <c r="AA137" s="376">
        <f>'FY 22 Urban VA Calculator'!F130</f>
        <v>0</v>
      </c>
      <c r="AB137" s="375">
        <f>'FY 22 Urban VA Calculator'!G130</f>
        <v>437.24169999999998</v>
      </c>
      <c r="AC137" s="375">
        <f>'FY 22 Urban VA Calculator'!H130</f>
        <v>286.13957999999997</v>
      </c>
      <c r="AD137" s="389">
        <f>'FY 22 Urban VA Calculator'!Y130</f>
        <v>201.44226431999996</v>
      </c>
      <c r="AE137" s="389">
        <f>'FY 22 Urban VA Calculator'!Z130</f>
        <v>84.697315680000017</v>
      </c>
      <c r="AF137" s="390">
        <f>'FY 22 Urban VA Calculator'!AA130</f>
        <v>286.13957999999997</v>
      </c>
      <c r="AG137" s="391">
        <f>'FY 22 Urban VA Calculator'!AB130</f>
        <v>405.11237999999997</v>
      </c>
      <c r="AH137" s="392">
        <f>'FY 22 Urban VA Calculator'!AC130</f>
        <v>286.13957999999997</v>
      </c>
      <c r="AI137" s="392">
        <f>'FY 22 Urban VA Calculator'!AD130</f>
        <v>284.45966399999998</v>
      </c>
      <c r="AJ137" s="392">
        <f>'FY 22 Urban VA Calculator'!AE130</f>
        <v>282.77974799999998</v>
      </c>
      <c r="AK137" s="392">
        <f>'FY 22 Urban VA Calculator'!AF130</f>
        <v>281.09983199999999</v>
      </c>
      <c r="AL137" s="392">
        <f>'FY 22 Urban VA Calculator'!AG130</f>
        <v>279.419916</v>
      </c>
      <c r="AM137" s="392">
        <f>'FY 22 Urban VA Calculator'!AH130</f>
        <v>277.73999999999995</v>
      </c>
      <c r="AN137" s="392">
        <f>'FY 22 Urban VA Calculator'!AI130</f>
        <v>276.06008399999996</v>
      </c>
      <c r="AO137" s="392">
        <f>'FY 22 Urban VA Calculator'!AJ130</f>
        <v>274.38016799999997</v>
      </c>
      <c r="AP137" s="392">
        <f>'FY 22 Urban VA Calculator'!AK130</f>
        <v>272.70025199999998</v>
      </c>
      <c r="AQ137" s="392">
        <f>'FY 22 Urban VA Calculator'!AL130</f>
        <v>271.02033599999999</v>
      </c>
      <c r="AR137" s="392">
        <f>'FY 22 Urban VA Calculator'!AM130</f>
        <v>269.34041999999999</v>
      </c>
      <c r="AS137" s="392">
        <f>'FY 22 Urban VA Calculator'!AN130</f>
        <v>267.66050399999995</v>
      </c>
      <c r="AT137" s="398">
        <f>'FY 22 Urban VA Calculator'!AO130</f>
        <v>265.98058799999995</v>
      </c>
      <c r="AU137" s="399">
        <f>'FY 22 Urban VA Calculator'!AP130</f>
        <v>192.57617999999997</v>
      </c>
    </row>
    <row r="138" spans="1:47" ht="15.75" thickBot="1" x14ac:dyDescent="0.3">
      <c r="A138" s="327"/>
      <c r="B138" s="327"/>
      <c r="C138" s="327"/>
      <c r="D138" s="346"/>
      <c r="E138" s="192"/>
      <c r="F138" s="333"/>
      <c r="G138" s="333"/>
      <c r="H138" s="333"/>
      <c r="I138" s="333"/>
      <c r="J138" s="333"/>
      <c r="K138" s="333"/>
      <c r="L138" s="333"/>
      <c r="M138" s="333"/>
      <c r="N138" s="333"/>
      <c r="O138" s="333"/>
      <c r="P138" s="333"/>
      <c r="Q138" s="333"/>
      <c r="R138" s="333"/>
      <c r="S138" s="333"/>
      <c r="T138" s="333"/>
      <c r="U138" s="333"/>
      <c r="V138" s="333"/>
      <c r="W138" s="54"/>
      <c r="X138" s="341"/>
      <c r="Y138" s="341"/>
      <c r="Z138" s="347"/>
      <c r="AA138" s="521" t="s">
        <v>2020</v>
      </c>
      <c r="AB138" s="524"/>
      <c r="AC138" s="470"/>
      <c r="AD138" s="470"/>
      <c r="AE138" s="467"/>
      <c r="AF138" s="471"/>
      <c r="AG138" s="452">
        <f t="shared" ref="AG138:AT138" si="1">(AG137-I137)/I137</f>
        <v>-0.27166159817840069</v>
      </c>
      <c r="AH138" s="452">
        <f t="shared" si="1"/>
        <v>-0.34558030489772595</v>
      </c>
      <c r="AI138" s="452">
        <f t="shared" si="1"/>
        <v>-0.34522958470114212</v>
      </c>
      <c r="AJ138" s="452">
        <f t="shared" si="1"/>
        <v>-0.34487431458821499</v>
      </c>
      <c r="AK138" s="452">
        <f t="shared" si="1"/>
        <v>-0.34451440544133122</v>
      </c>
      <c r="AL138" s="452">
        <f t="shared" si="1"/>
        <v>-0.34414976580022838</v>
      </c>
      <c r="AM138" s="452">
        <f t="shared" si="1"/>
        <v>-0.34378030178450947</v>
      </c>
      <c r="AN138" s="452">
        <f t="shared" si="1"/>
        <v>-0.34340591701305972</v>
      </c>
      <c r="AO138" s="452">
        <f t="shared" si="1"/>
        <v>-0.34302651252022426</v>
      </c>
      <c r="AP138" s="452">
        <f t="shared" si="1"/>
        <v>-0.34264198666858942</v>
      </c>
      <c r="AQ138" s="452">
        <f t="shared" si="1"/>
        <v>-0.34225223505820851</v>
      </c>
      <c r="AR138" s="452">
        <f t="shared" si="1"/>
        <v>-0.34185715043210263</v>
      </c>
      <c r="AS138" s="452">
        <f t="shared" si="1"/>
        <v>-0.34145662257785381</v>
      </c>
      <c r="AT138" s="453">
        <f t="shared" si="1"/>
        <v>-0.34105053822510373</v>
      </c>
      <c r="AU138" s="349"/>
    </row>
    <row r="139" spans="1:47" ht="15.75" thickBot="1" x14ac:dyDescent="0.3">
      <c r="A139" s="327"/>
      <c r="B139" s="326"/>
      <c r="C139" s="327"/>
      <c r="D139" s="345"/>
      <c r="E139" s="192"/>
      <c r="F139" s="333"/>
      <c r="G139" s="333"/>
      <c r="H139" s="333"/>
      <c r="I139" s="333"/>
      <c r="J139" s="333"/>
      <c r="K139" s="333"/>
      <c r="L139" s="333"/>
      <c r="M139" s="333"/>
      <c r="N139" s="333"/>
      <c r="O139" s="333"/>
      <c r="P139" s="333"/>
      <c r="Q139" s="333"/>
      <c r="R139" s="333"/>
      <c r="S139" s="333"/>
      <c r="T139" s="333"/>
      <c r="U139" s="333"/>
      <c r="V139" s="333"/>
      <c r="W139" s="54"/>
      <c r="X139" s="341"/>
      <c r="Y139" s="341"/>
      <c r="Z139" s="347"/>
      <c r="AA139" s="459" t="s">
        <v>2021</v>
      </c>
      <c r="AB139" s="522"/>
      <c r="AC139" s="523"/>
      <c r="AD139" s="455"/>
      <c r="AE139" s="455"/>
      <c r="AF139" s="454"/>
      <c r="AG139" s="530"/>
      <c r="AH139" s="530"/>
      <c r="AI139" s="530"/>
      <c r="AJ139" s="530"/>
      <c r="AK139" s="530"/>
      <c r="AL139" s="530"/>
      <c r="AM139" s="530"/>
      <c r="AN139" s="530"/>
      <c r="AO139" s="530"/>
      <c r="AP139" s="530"/>
      <c r="AQ139" s="530"/>
      <c r="AR139" s="530"/>
      <c r="AS139" s="530"/>
      <c r="AT139" s="531"/>
      <c r="AU139" s="532">
        <f>(AU137-J6)/J6</f>
        <v>-3.7119100000000176E-2</v>
      </c>
    </row>
    <row r="140" spans="1:47" s="499" customFormat="1" ht="15.75" thickBot="1" x14ac:dyDescent="0.3">
      <c r="A140" s="327"/>
      <c r="B140" s="326"/>
      <c r="C140" s="327"/>
      <c r="D140" s="345"/>
      <c r="E140" s="192"/>
      <c r="F140" s="333"/>
      <c r="G140" s="333"/>
      <c r="H140" s="333"/>
      <c r="I140" s="333"/>
      <c r="J140" s="333"/>
      <c r="K140" s="333"/>
      <c r="L140" s="333"/>
      <c r="M140" s="333"/>
      <c r="N140" s="333"/>
      <c r="O140" s="333"/>
      <c r="P140" s="333"/>
      <c r="Q140" s="333"/>
      <c r="R140" s="333"/>
      <c r="S140" s="333"/>
      <c r="T140" s="333"/>
      <c r="U140" s="333"/>
      <c r="V140" s="333"/>
      <c r="X140" s="341"/>
      <c r="Y140" s="341"/>
      <c r="Z140" s="347"/>
      <c r="AA140" s="525" t="s">
        <v>2022</v>
      </c>
      <c r="AB140" s="526"/>
      <c r="AC140" s="527"/>
      <c r="AD140" s="528"/>
      <c r="AE140" s="528"/>
      <c r="AF140" s="528"/>
      <c r="AG140" s="538">
        <f>(AG137-S6)/S6</f>
        <v>0.24649963076923068</v>
      </c>
      <c r="AH140" s="539">
        <f>(AH137-S6)/S6</f>
        <v>-0.11957052307692317</v>
      </c>
      <c r="AI140" s="539">
        <f>(AI137-S6)/S6</f>
        <v>-0.12473949538461546</v>
      </c>
      <c r="AJ140" s="539">
        <f>(AJ137-S6)/S6</f>
        <v>-0.12990846769230774</v>
      </c>
      <c r="AK140" s="539">
        <f>(AK137-S6)/S6</f>
        <v>-0.13507744000000002</v>
      </c>
      <c r="AL140" s="539">
        <f>(AL137-S6)/S6</f>
        <v>-0.1402464123076923</v>
      </c>
      <c r="AM140" s="539">
        <f>(AM137-S6)/S6</f>
        <v>-0.14541538461538475</v>
      </c>
      <c r="AN140" s="539">
        <f>(AN137-S6)/S6</f>
        <v>-0.15058435692307703</v>
      </c>
      <c r="AO140" s="539">
        <f>(AO137-S6)/S6</f>
        <v>-0.15575332923076932</v>
      </c>
      <c r="AP140" s="539">
        <f>(AP137-S6)/S6</f>
        <v>-0.1609223015384616</v>
      </c>
      <c r="AQ140" s="539">
        <f>(AQ137-S6)/S6</f>
        <v>-0.16609127384615388</v>
      </c>
      <c r="AR140" s="539">
        <f>(AR137-S6)/S6</f>
        <v>-0.17126024615384616</v>
      </c>
      <c r="AS140" s="539">
        <f>(AS137-S6)/S6</f>
        <v>-0.17642921846153864</v>
      </c>
      <c r="AT140" s="540">
        <f>(AT137-S6)/S6</f>
        <v>-0.18159819076923092</v>
      </c>
      <c r="AU140" s="529">
        <f>(AU137-S6)/S6</f>
        <v>-0.40745790769230777</v>
      </c>
    </row>
    <row r="141" spans="1:47" ht="15.75" thickBot="1" x14ac:dyDescent="0.3">
      <c r="A141" s="425"/>
      <c r="B141" s="426"/>
      <c r="C141" s="425"/>
      <c r="D141" s="427"/>
      <c r="E141" s="428"/>
      <c r="F141" s="429"/>
      <c r="G141" s="429"/>
      <c r="H141" s="429"/>
      <c r="I141" s="429"/>
      <c r="J141" s="429"/>
      <c r="K141" s="429"/>
      <c r="L141" s="429"/>
      <c r="M141" s="429"/>
      <c r="N141" s="429"/>
      <c r="O141" s="429"/>
      <c r="P141" s="429"/>
      <c r="Q141" s="429"/>
      <c r="R141" s="429"/>
      <c r="S141" s="429"/>
      <c r="T141" s="429"/>
      <c r="U141" s="429"/>
      <c r="V141" s="429"/>
      <c r="W141" s="430"/>
      <c r="X141" s="341"/>
      <c r="Y141" s="341"/>
      <c r="Z141" s="347"/>
      <c r="AA141" s="348"/>
      <c r="AB141" s="347"/>
      <c r="AC141" s="347"/>
      <c r="AD141" s="431"/>
      <c r="AE141" s="431"/>
      <c r="AF141" s="431"/>
      <c r="AG141" s="431"/>
      <c r="AH141" s="431"/>
      <c r="AI141" s="431"/>
      <c r="AJ141" s="431"/>
      <c r="AK141" s="431"/>
      <c r="AL141" s="431"/>
      <c r="AM141" s="431"/>
      <c r="AN141" s="431"/>
      <c r="AO141" s="431"/>
      <c r="AP141" s="431"/>
      <c r="AQ141" s="431"/>
      <c r="AR141" s="431"/>
      <c r="AS141" s="431"/>
      <c r="AT141" s="431"/>
      <c r="AU141" s="431"/>
    </row>
    <row r="142" spans="1:47" ht="15.75" thickBot="1" x14ac:dyDescent="0.3">
      <c r="A142" s="425"/>
      <c r="B142" s="426"/>
      <c r="C142" s="425"/>
      <c r="D142" s="427"/>
      <c r="E142" s="428"/>
      <c r="F142" s="429"/>
      <c r="G142" s="429"/>
      <c r="H142" s="429"/>
      <c r="I142" s="444" t="str">
        <f>'FY 22 Urban VA Calculator'!AU134</f>
        <v>Medicare and VPD Adjusted Rate - Urban Wage Index in CBSA</v>
      </c>
      <c r="J142" s="445"/>
      <c r="K142" s="445"/>
      <c r="L142" s="445"/>
      <c r="M142" s="445"/>
      <c r="N142" s="445"/>
      <c r="O142" s="445"/>
      <c r="P142" s="445"/>
      <c r="Q142" s="445"/>
      <c r="R142" s="445"/>
      <c r="S142" s="445"/>
      <c r="T142" s="445"/>
      <c r="U142" s="445"/>
      <c r="V142" s="445"/>
      <c r="W142" s="54"/>
      <c r="X142" s="341"/>
      <c r="Y142" s="341"/>
      <c r="Z142" s="347"/>
      <c r="AA142" s="348"/>
      <c r="AB142" s="347"/>
      <c r="AC142" s="347"/>
      <c r="AD142" s="431"/>
      <c r="AE142" s="431"/>
      <c r="AF142" s="431"/>
      <c r="AG142" s="401" t="str">
        <f>'FY 22 Urban VA Calculator'!AB134</f>
        <v>VA and VPD Adjusted Rate - Urban Wage Index in CBSA</v>
      </c>
      <c r="AH142" s="404"/>
      <c r="AI142" s="404"/>
      <c r="AJ142" s="404"/>
      <c r="AK142" s="404"/>
      <c r="AL142" s="404"/>
      <c r="AM142" s="404"/>
      <c r="AN142" s="404"/>
      <c r="AO142" s="404"/>
      <c r="AP142" s="404"/>
      <c r="AQ142" s="404"/>
      <c r="AR142" s="404"/>
      <c r="AS142" s="404"/>
      <c r="AT142" s="404"/>
      <c r="AU142" s="405"/>
    </row>
    <row r="143" spans="1:47" s="53" customFormat="1" ht="75" customHeight="1" x14ac:dyDescent="0.25">
      <c r="A143" s="352" t="str">
        <f>'FY 22 Urban VA Calculator'!A135</f>
        <v>Rate of Most Common Medicare CMG Used</v>
      </c>
      <c r="B143" s="352" t="s">
        <v>1979</v>
      </c>
      <c r="C143" s="352" t="str">
        <f>'FY 22 Urban VA Calculator'!E135</f>
        <v>Unadjusted Federal Base Rate FY 2022</v>
      </c>
      <c r="D143" s="353" t="str">
        <f>'FY 22 Urban VA Calculator'!F135</f>
        <v>CMI **</v>
      </c>
      <c r="E143" s="351" t="str">
        <f>'FY 22 Urban VA Calculator'!G135</f>
        <v>Medicare FY 2022 Rate Urban</v>
      </c>
      <c r="F143" s="351" t="str">
        <f>'FY 22 Urban VA Calculator'!AR135</f>
        <v>FY 2022 Labor Portion (70.4%)</v>
      </c>
      <c r="G143" s="351" t="str">
        <f>'FY 22 Urban VA Calculator'!AS135</f>
        <v>Non-Labor Portion</v>
      </c>
      <c r="H143" s="355" t="str">
        <f>'FY 22 Urban VA Calculator'!AT135</f>
        <v>Wage Index Adjusted Medicare Base Rate</v>
      </c>
      <c r="I143" s="357" t="str">
        <f>'FY 22 Urban VA Calculator'!AU135</f>
        <v>Day
1-3</v>
      </c>
      <c r="J143" s="358" t="str">
        <f>'FY 22 Urban VA Calculator'!AV135</f>
        <v>Day
4-20</v>
      </c>
      <c r="K143" s="358" t="str">
        <f>'FY 22 Urban VA Calculator'!AW135</f>
        <v>Day
21-27</v>
      </c>
      <c r="L143" s="358" t="str">
        <f>'FY 22 Urban VA Calculator'!AX135</f>
        <v>Day
28-34</v>
      </c>
      <c r="M143" s="358" t="str">
        <f>'FY 22 Urban VA Calculator'!AY135</f>
        <v>Day
35-41</v>
      </c>
      <c r="N143" s="358" t="str">
        <f>'FY 22 Urban VA Calculator'!AZ135</f>
        <v>Day
42-48</v>
      </c>
      <c r="O143" s="358" t="str">
        <f>'FY 22 Urban VA Calculator'!BA135</f>
        <v>Day
49-55</v>
      </c>
      <c r="P143" s="358" t="str">
        <f>'FY 22 Urban VA Calculator'!BB135</f>
        <v>Day
56-62</v>
      </c>
      <c r="Q143" s="358" t="str">
        <f>'FY 22 Urban VA Calculator'!BC135</f>
        <v>Day
63-69</v>
      </c>
      <c r="R143" s="358" t="str">
        <f>'FY 22 Urban VA Calculator'!BD135</f>
        <v>Day
70-76</v>
      </c>
      <c r="S143" s="358" t="str">
        <f>'FY 22 Urban VA Calculator'!BE135</f>
        <v>Day
77-83</v>
      </c>
      <c r="T143" s="358" t="str">
        <f>'FY 22 Urban VA Calculator'!BF135</f>
        <v>Day
84-90</v>
      </c>
      <c r="U143" s="358" t="str">
        <f>'FY 22 Urban VA Calculator'!BG135</f>
        <v>Day
91-97</v>
      </c>
      <c r="V143" s="358" t="str">
        <f>'FY 22 Urban VA Calculator'!BH135</f>
        <v>Day
98-100</v>
      </c>
      <c r="X143" s="370" t="str">
        <f>'FY 22 Urban VA Calculator'!A135</f>
        <v>Rate of Most Common Medicare CMG Used</v>
      </c>
      <c r="Y143" s="370" t="s">
        <v>1979</v>
      </c>
      <c r="Z143" s="371" t="str">
        <f>'FY 22 Urban VA Calculator'!E135</f>
        <v>Unadjusted Federal Base Rate FY 2022</v>
      </c>
      <c r="AA143" s="372" t="str">
        <f>'FY 22 Urban VA Calculator'!F135</f>
        <v>CMI **</v>
      </c>
      <c r="AB143" s="371" t="str">
        <f>'FY 22 Urban VA Calculator'!G135</f>
        <v>Medicare FY 2022 Rate Urban</v>
      </c>
      <c r="AC143" s="371" t="str">
        <f>'FY 22 Urban VA Calculator'!H135</f>
        <v>Base Rate After VA Adjustment</v>
      </c>
      <c r="AD143" s="418" t="str">
        <f>'FY 22 Urban VA Calculator'!Y135</f>
        <v>FY 2022 Labor Portion (70.4%)</v>
      </c>
      <c r="AE143" s="418" t="str">
        <f>'FY 22 Urban VA Calculator'!Z135</f>
        <v>Non-Labor Portion</v>
      </c>
      <c r="AF143" s="419" t="str">
        <f>'FY 22 Urban VA Calculator'!AA135</f>
        <v>Wage Index Adjusted VA Base Rate</v>
      </c>
      <c r="AG143" s="420" t="str">
        <f>'FY 22 Urban VA Calculator'!AB135</f>
        <v>Day
1-3</v>
      </c>
      <c r="AH143" s="421" t="str">
        <f>'FY 22 Urban VA Calculator'!AC135</f>
        <v>Day
4-20</v>
      </c>
      <c r="AI143" s="421" t="str">
        <f>'FY 22 Urban VA Calculator'!AD135</f>
        <v>Day
21-27</v>
      </c>
      <c r="AJ143" s="421" t="str">
        <f>'FY 22 Urban VA Calculator'!AE135</f>
        <v>Day
28-34</v>
      </c>
      <c r="AK143" s="421" t="str">
        <f>'FY 22 Urban VA Calculator'!AF135</f>
        <v>Day
35-41</v>
      </c>
      <c r="AL143" s="421" t="str">
        <f>'FY 22 Urban VA Calculator'!AG135</f>
        <v>Day
42-48</v>
      </c>
      <c r="AM143" s="421" t="str">
        <f>'FY 22 Urban VA Calculator'!AH135</f>
        <v>Day
49-55</v>
      </c>
      <c r="AN143" s="421" t="str">
        <f>'FY 22 Urban VA Calculator'!AI135</f>
        <v>Day
56-62</v>
      </c>
      <c r="AO143" s="421" t="str">
        <f>'FY 22 Urban VA Calculator'!AJ135</f>
        <v>Day
63-69</v>
      </c>
      <c r="AP143" s="421" t="str">
        <f>'FY 22 Urban VA Calculator'!AK135</f>
        <v>Day
70-76</v>
      </c>
      <c r="AQ143" s="421" t="str">
        <f>'FY 22 Urban VA Calculator'!AL135</f>
        <v>Day
77-83</v>
      </c>
      <c r="AR143" s="421" t="str">
        <f>'FY 22 Urban VA Calculator'!AM135</f>
        <v>Day
84-90</v>
      </c>
      <c r="AS143" s="421" t="str">
        <f>'FY 22 Urban VA Calculator'!AN135</f>
        <v>Day
91-97</v>
      </c>
      <c r="AT143" s="422" t="str">
        <f>'FY 22 Urban VA Calculator'!AO135</f>
        <v>Day
98-100</v>
      </c>
      <c r="AU143" s="473" t="str">
        <f>'FY 22 Urban VA Calculator'!AP135</f>
        <v>Day
100+</v>
      </c>
    </row>
    <row r="144" spans="1:47" x14ac:dyDescent="0.25">
      <c r="A144" s="354" t="str">
        <f>'FY 22 Urban VA Calculator'!A136</f>
        <v>Nursing Plurality</v>
      </c>
      <c r="B144" s="328" t="str">
        <f>A29</f>
        <v>P - CBC1</v>
      </c>
      <c r="C144" s="330">
        <f>'FY 22 Urban VA Calculator'!E136</f>
        <v>109.51</v>
      </c>
      <c r="D144" s="155">
        <f>'FY 22 Urban VA Calculator'!F136</f>
        <v>1.34</v>
      </c>
      <c r="E144" s="199">
        <f>'FY 22 Urban VA Calculator'!G136</f>
        <v>146.74340000000001</v>
      </c>
      <c r="F144" s="337">
        <f>'FY 22 Urban VA Calculator'!AR136</f>
        <v>103.3073536</v>
      </c>
      <c r="G144" s="337">
        <f>'FY 22 Urban VA Calculator'!AS136</f>
        <v>43.436046400000009</v>
      </c>
      <c r="H144" s="356">
        <f>'FY 22 Urban VA Calculator'!AT136</f>
        <v>146.74340000000001</v>
      </c>
      <c r="I144" s="360">
        <f>'FY 22 Urban VA Calculator'!AU136</f>
        <v>146.74340000000001</v>
      </c>
      <c r="J144" s="361">
        <f>'FY 22 Urban VA Calculator'!AV136</f>
        <v>146.74340000000001</v>
      </c>
      <c r="K144" s="361">
        <f>'FY 22 Urban VA Calculator'!AW136</f>
        <v>146.74340000000001</v>
      </c>
      <c r="L144" s="361">
        <f>'FY 22 Urban VA Calculator'!AX136</f>
        <v>146.74340000000001</v>
      </c>
      <c r="M144" s="361">
        <f>'FY 22 Urban VA Calculator'!AY136</f>
        <v>146.74340000000001</v>
      </c>
      <c r="N144" s="361">
        <f>'FY 22 Urban VA Calculator'!AZ136</f>
        <v>146.74340000000001</v>
      </c>
      <c r="O144" s="361">
        <f>'FY 22 Urban VA Calculator'!BA136</f>
        <v>146.74340000000001</v>
      </c>
      <c r="P144" s="361">
        <f>'FY 22 Urban VA Calculator'!BB136</f>
        <v>146.74340000000001</v>
      </c>
      <c r="Q144" s="361">
        <f>'FY 22 Urban VA Calculator'!BC136</f>
        <v>146.74340000000001</v>
      </c>
      <c r="R144" s="361">
        <f>'FY 22 Urban VA Calculator'!BD136</f>
        <v>146.74340000000001</v>
      </c>
      <c r="S144" s="361">
        <f>'FY 22 Urban VA Calculator'!BE136</f>
        <v>146.74340000000001</v>
      </c>
      <c r="T144" s="361">
        <f>'FY 22 Urban VA Calculator'!BF136</f>
        <v>146.74340000000001</v>
      </c>
      <c r="U144" s="361">
        <f>'FY 22 Urban VA Calculator'!BG136</f>
        <v>146.74340000000001</v>
      </c>
      <c r="V144" s="361">
        <f>'FY 22 Urban VA Calculator'!BH136</f>
        <v>146.74340000000001</v>
      </c>
      <c r="W144" s="54"/>
      <c r="X144" s="370" t="str">
        <f>'FY 22 Urban VA Calculator'!A136</f>
        <v>Nursing Plurality</v>
      </c>
      <c r="Y144" s="328" t="str">
        <f>X29</f>
        <v>P - CBC1</v>
      </c>
      <c r="Z144" s="375">
        <f>'FY 22 Urban VA Calculator'!E136</f>
        <v>109.51</v>
      </c>
      <c r="AA144" s="376">
        <f>'FY 22 Urban VA Calculator'!F136</f>
        <v>1.34</v>
      </c>
      <c r="AB144" s="375">
        <f>'FY 22 Urban VA Calculator'!G136</f>
        <v>146.74340000000001</v>
      </c>
      <c r="AC144" s="375">
        <f>'FY 22 Urban VA Calculator'!H136</f>
        <v>88.046040000000005</v>
      </c>
      <c r="AD144" s="336">
        <f>'FY 22 Urban VA Calculator'!Y136</f>
        <v>61.984412159999998</v>
      </c>
      <c r="AE144" s="336">
        <f>'FY 22 Urban VA Calculator'!Z136</f>
        <v>26.061627840000007</v>
      </c>
      <c r="AF144" s="377">
        <f>'FY 22 Urban VA Calculator'!AA136</f>
        <v>88.046040000000005</v>
      </c>
      <c r="AG144" s="378">
        <f>'FY 22 Urban VA Calculator'!AB136</f>
        <v>88.046040000000005</v>
      </c>
      <c r="AH144" s="379">
        <f>'FY 22 Urban VA Calculator'!AC136</f>
        <v>88.046040000000005</v>
      </c>
      <c r="AI144" s="379">
        <f>'FY 22 Urban VA Calculator'!AD136</f>
        <v>88.046040000000005</v>
      </c>
      <c r="AJ144" s="379">
        <f>'FY 22 Urban VA Calculator'!AE136</f>
        <v>88.046040000000005</v>
      </c>
      <c r="AK144" s="379">
        <f>'FY 22 Urban VA Calculator'!AF136</f>
        <v>88.046040000000005</v>
      </c>
      <c r="AL144" s="379">
        <f>'FY 22 Urban VA Calculator'!AG136</f>
        <v>88.046040000000005</v>
      </c>
      <c r="AM144" s="379">
        <f>'FY 22 Urban VA Calculator'!AH136</f>
        <v>88.046040000000005</v>
      </c>
      <c r="AN144" s="379">
        <f>'FY 22 Urban VA Calculator'!AI136</f>
        <v>88.046040000000005</v>
      </c>
      <c r="AO144" s="379">
        <f>'FY 22 Urban VA Calculator'!AJ136</f>
        <v>88.046040000000005</v>
      </c>
      <c r="AP144" s="379">
        <f>'FY 22 Urban VA Calculator'!AK136</f>
        <v>88.046040000000005</v>
      </c>
      <c r="AQ144" s="379">
        <f>'FY 22 Urban VA Calculator'!AL136</f>
        <v>88.046040000000005</v>
      </c>
      <c r="AR144" s="379">
        <f>'FY 22 Urban VA Calculator'!AM136</f>
        <v>88.046040000000005</v>
      </c>
      <c r="AS144" s="379">
        <f>'FY 22 Urban VA Calculator'!AN136</f>
        <v>88.046040000000005</v>
      </c>
      <c r="AT144" s="393">
        <f>'FY 22 Urban VA Calculator'!AO136</f>
        <v>88.046040000000005</v>
      </c>
      <c r="AU144" s="395">
        <f>'FY 22 Urban VA Calculator'!AP136</f>
        <v>88.046040000000005</v>
      </c>
    </row>
    <row r="145" spans="1:47" x14ac:dyDescent="0.25">
      <c r="A145" s="354" t="str">
        <f>'FY 22 Urban VA Calculator'!A137</f>
        <v>NTA Plurality</v>
      </c>
      <c r="B145" s="328" t="str">
        <f>A44</f>
        <v>NE</v>
      </c>
      <c r="C145" s="330">
        <f>'FY 22 Urban VA Calculator'!E137</f>
        <v>82.62</v>
      </c>
      <c r="D145" s="155">
        <f>'FY 22 Urban VA Calculator'!F137</f>
        <v>0.96</v>
      </c>
      <c r="E145" s="199">
        <f>'FY 22 Urban VA Calculator'!G137</f>
        <v>79.315200000000004</v>
      </c>
      <c r="F145" s="337">
        <f>'FY 22 Urban VA Calculator'!AR137</f>
        <v>55.8379008</v>
      </c>
      <c r="G145" s="337">
        <f>'FY 22 Urban VA Calculator'!AS137</f>
        <v>23.477299200000004</v>
      </c>
      <c r="H145" s="356">
        <f>'FY 22 Urban VA Calculator'!AT137</f>
        <v>79.315200000000004</v>
      </c>
      <c r="I145" s="360">
        <f>'FY 22 Urban VA Calculator'!AU137</f>
        <v>237.94560000000001</v>
      </c>
      <c r="J145" s="361">
        <f>'FY 22 Urban VA Calculator'!AV137</f>
        <v>79.315200000000004</v>
      </c>
      <c r="K145" s="361">
        <f>'FY 22 Urban VA Calculator'!AW137</f>
        <v>79.315200000000004</v>
      </c>
      <c r="L145" s="361">
        <f>'FY 22 Urban VA Calculator'!AX137</f>
        <v>79.315200000000004</v>
      </c>
      <c r="M145" s="361">
        <f>'FY 22 Urban VA Calculator'!AY137</f>
        <v>79.315200000000004</v>
      </c>
      <c r="N145" s="361">
        <f>'FY 22 Urban VA Calculator'!AZ137</f>
        <v>79.315200000000004</v>
      </c>
      <c r="O145" s="361">
        <f>'FY 22 Urban VA Calculator'!BA137</f>
        <v>79.315200000000004</v>
      </c>
      <c r="P145" s="361">
        <f>'FY 22 Urban VA Calculator'!BB137</f>
        <v>79.315200000000004</v>
      </c>
      <c r="Q145" s="361">
        <f>'FY 22 Urban VA Calculator'!BC137</f>
        <v>79.315200000000004</v>
      </c>
      <c r="R145" s="361">
        <f>'FY 22 Urban VA Calculator'!BD137</f>
        <v>79.315200000000004</v>
      </c>
      <c r="S145" s="361">
        <f>'FY 22 Urban VA Calculator'!BE137</f>
        <v>79.315200000000004</v>
      </c>
      <c r="T145" s="361">
        <f>'FY 22 Urban VA Calculator'!BF137</f>
        <v>79.315200000000004</v>
      </c>
      <c r="U145" s="361">
        <f>'FY 22 Urban VA Calculator'!BG137</f>
        <v>79.315200000000004</v>
      </c>
      <c r="V145" s="361">
        <f>'FY 22 Urban VA Calculator'!BH137</f>
        <v>79.315200000000004</v>
      </c>
      <c r="W145" s="54"/>
      <c r="X145" s="370" t="str">
        <f>'FY 22 Urban VA Calculator'!A137</f>
        <v>NTA Plurality</v>
      </c>
      <c r="Y145" s="328" t="str">
        <f>X44</f>
        <v>NE</v>
      </c>
      <c r="Z145" s="375">
        <f>'FY 22 Urban VA Calculator'!E137</f>
        <v>82.62</v>
      </c>
      <c r="AA145" s="376">
        <f>'FY 22 Urban VA Calculator'!F137</f>
        <v>0.96</v>
      </c>
      <c r="AB145" s="375">
        <f>'FY 22 Urban VA Calculator'!G137</f>
        <v>79.315200000000004</v>
      </c>
      <c r="AC145" s="375">
        <f>'FY 22 Urban VA Calculator'!H137</f>
        <v>79.315200000000004</v>
      </c>
      <c r="AD145" s="336">
        <f>'FY 22 Urban VA Calculator'!Y137</f>
        <v>55.8379008</v>
      </c>
      <c r="AE145" s="336">
        <f>'FY 22 Urban VA Calculator'!Z137</f>
        <v>23.477299200000004</v>
      </c>
      <c r="AF145" s="377">
        <f>'FY 22 Urban VA Calculator'!AA137</f>
        <v>79.315200000000004</v>
      </c>
      <c r="AG145" s="378">
        <f>'FY 22 Urban VA Calculator'!AB137</f>
        <v>237.94560000000001</v>
      </c>
      <c r="AH145" s="379">
        <f>'FY 22 Urban VA Calculator'!AC137</f>
        <v>79.315200000000004</v>
      </c>
      <c r="AI145" s="379">
        <f>'FY 22 Urban VA Calculator'!AD137</f>
        <v>79.315200000000004</v>
      </c>
      <c r="AJ145" s="379">
        <f>'FY 22 Urban VA Calculator'!AE137</f>
        <v>79.315200000000004</v>
      </c>
      <c r="AK145" s="379">
        <f>'FY 22 Urban VA Calculator'!AF137</f>
        <v>79.315200000000004</v>
      </c>
      <c r="AL145" s="379">
        <f>'FY 22 Urban VA Calculator'!AG137</f>
        <v>79.315200000000004</v>
      </c>
      <c r="AM145" s="379">
        <f>'FY 22 Urban VA Calculator'!AH137</f>
        <v>79.315200000000004</v>
      </c>
      <c r="AN145" s="379">
        <f>'FY 22 Urban VA Calculator'!AI137</f>
        <v>79.315200000000004</v>
      </c>
      <c r="AO145" s="379">
        <f>'FY 22 Urban VA Calculator'!AJ137</f>
        <v>79.315200000000004</v>
      </c>
      <c r="AP145" s="379">
        <f>'FY 22 Urban VA Calculator'!AK137</f>
        <v>79.315200000000004</v>
      </c>
      <c r="AQ145" s="379">
        <f>'FY 22 Urban VA Calculator'!AL137</f>
        <v>79.315200000000004</v>
      </c>
      <c r="AR145" s="379">
        <f>'FY 22 Urban VA Calculator'!AM137</f>
        <v>79.315200000000004</v>
      </c>
      <c r="AS145" s="379">
        <f>'FY 22 Urban VA Calculator'!AN137</f>
        <v>79.315200000000004</v>
      </c>
      <c r="AT145" s="393">
        <f>'FY 22 Urban VA Calculator'!AO137</f>
        <v>79.315200000000004</v>
      </c>
      <c r="AU145" s="395">
        <f>'FY 22 Urban VA Calculator'!AP137</f>
        <v>79.315200000000004</v>
      </c>
    </row>
    <row r="146" spans="1:47" x14ac:dyDescent="0.25">
      <c r="A146" s="354" t="str">
        <f>'FY 22 Urban VA Calculator'!A138</f>
        <v>PT Plurality</v>
      </c>
      <c r="B146" s="328" t="str">
        <f>A64</f>
        <v>K</v>
      </c>
      <c r="C146" s="330">
        <f>'FY 22 Urban VA Calculator'!E138</f>
        <v>62.82</v>
      </c>
      <c r="D146" s="155">
        <f>'FY 22 Urban VA Calculator'!F138</f>
        <v>1.52</v>
      </c>
      <c r="E146" s="199">
        <f>'FY 22 Urban VA Calculator'!G138</f>
        <v>95.486400000000003</v>
      </c>
      <c r="F146" s="337">
        <f>'FY 22 Urban VA Calculator'!AR138</f>
        <v>67.222425599999994</v>
      </c>
      <c r="G146" s="337">
        <f>'FY 22 Urban VA Calculator'!AS138</f>
        <v>28.263974400000009</v>
      </c>
      <c r="H146" s="356">
        <f>'FY 22 Urban VA Calculator'!AT138</f>
        <v>95.486400000000003</v>
      </c>
      <c r="I146" s="360">
        <f>'FY 22 Urban VA Calculator'!AU138</f>
        <v>95.486400000000003</v>
      </c>
      <c r="J146" s="361">
        <f>'FY 22 Urban VA Calculator'!AV138</f>
        <v>95.486400000000003</v>
      </c>
      <c r="K146" s="361">
        <f>'FY 22 Urban VA Calculator'!AW138</f>
        <v>93.576672000000002</v>
      </c>
      <c r="L146" s="361">
        <f>'FY 22 Urban VA Calculator'!AX138</f>
        <v>91.666944000000001</v>
      </c>
      <c r="M146" s="361">
        <f>'FY 22 Urban VA Calculator'!AY138</f>
        <v>89.757216</v>
      </c>
      <c r="N146" s="361">
        <f>'FY 22 Urban VA Calculator'!AZ138</f>
        <v>87.847488000000013</v>
      </c>
      <c r="O146" s="361">
        <f>'FY 22 Urban VA Calculator'!BA138</f>
        <v>85.937760000000011</v>
      </c>
      <c r="P146" s="361">
        <f>'FY 22 Urban VA Calculator'!BB138</f>
        <v>84.02803200000001</v>
      </c>
      <c r="Q146" s="361">
        <f>'FY 22 Urban VA Calculator'!BC138</f>
        <v>82.118303999999995</v>
      </c>
      <c r="R146" s="361">
        <f>'FY 22 Urban VA Calculator'!BD138</f>
        <v>80.208575999999994</v>
      </c>
      <c r="S146" s="361">
        <f>'FY 22 Urban VA Calculator'!BE138</f>
        <v>78.298847999999992</v>
      </c>
      <c r="T146" s="361">
        <f>'FY 22 Urban VA Calculator'!BF138</f>
        <v>76.389120000000005</v>
      </c>
      <c r="U146" s="361">
        <f>'FY 22 Urban VA Calculator'!BG138</f>
        <v>74.479392000000004</v>
      </c>
      <c r="V146" s="361">
        <f>'FY 22 Urban VA Calculator'!BH138</f>
        <v>72.569664000000003</v>
      </c>
      <c r="W146" s="54"/>
      <c r="X146" s="370" t="str">
        <f>'FY 22 Urban VA Calculator'!A138</f>
        <v>PT Plurality</v>
      </c>
      <c r="Y146" s="328" t="str">
        <f>X64</f>
        <v>K</v>
      </c>
      <c r="Z146" s="375">
        <f>'FY 22 Urban VA Calculator'!E138</f>
        <v>62.82</v>
      </c>
      <c r="AA146" s="376">
        <f>'FY 22 Urban VA Calculator'!F138</f>
        <v>1.52</v>
      </c>
      <c r="AB146" s="375">
        <f>'FY 22 Urban VA Calculator'!G138</f>
        <v>95.486400000000003</v>
      </c>
      <c r="AC146" s="375">
        <f>'FY 22 Urban VA Calculator'!H138</f>
        <v>57.291840000000001</v>
      </c>
      <c r="AD146" s="336">
        <f>'FY 22 Urban VA Calculator'!Y138</f>
        <v>40.333455359999995</v>
      </c>
      <c r="AE146" s="336">
        <f>'FY 22 Urban VA Calculator'!Z138</f>
        <v>16.958384640000006</v>
      </c>
      <c r="AF146" s="377">
        <f>'FY 22 Urban VA Calculator'!AA138</f>
        <v>57.291840000000001</v>
      </c>
      <c r="AG146" s="378">
        <f>'FY 22 Urban VA Calculator'!AB138</f>
        <v>57.291840000000001</v>
      </c>
      <c r="AH146" s="379">
        <f>'FY 22 Urban VA Calculator'!AC138</f>
        <v>57.291840000000001</v>
      </c>
      <c r="AI146" s="379">
        <f>'FY 22 Urban VA Calculator'!AD138</f>
        <v>56.146003200000003</v>
      </c>
      <c r="AJ146" s="379">
        <f>'FY 22 Urban VA Calculator'!AE138</f>
        <v>55.000166399999998</v>
      </c>
      <c r="AK146" s="379">
        <f>'FY 22 Urban VA Calculator'!AF138</f>
        <v>53.8543296</v>
      </c>
      <c r="AL146" s="379">
        <f>'FY 22 Urban VA Calculator'!AG138</f>
        <v>52.708492800000002</v>
      </c>
      <c r="AM146" s="379">
        <f>'FY 22 Urban VA Calculator'!AH138</f>
        <v>51.562656000000004</v>
      </c>
      <c r="AN146" s="379">
        <f>'FY 22 Urban VA Calculator'!AI138</f>
        <v>50.416819199999999</v>
      </c>
      <c r="AO146" s="379">
        <f>'FY 22 Urban VA Calculator'!AJ138</f>
        <v>49.270982400000001</v>
      </c>
      <c r="AP146" s="379">
        <f>'FY 22 Urban VA Calculator'!AK138</f>
        <v>48.125145599999996</v>
      </c>
      <c r="AQ146" s="379">
        <f>'FY 22 Urban VA Calculator'!AL138</f>
        <v>46.979308799999998</v>
      </c>
      <c r="AR146" s="379">
        <f>'FY 22 Urban VA Calculator'!AM138</f>
        <v>45.833472</v>
      </c>
      <c r="AS146" s="379">
        <f>'FY 22 Urban VA Calculator'!AN138</f>
        <v>44.687635200000003</v>
      </c>
      <c r="AT146" s="393">
        <f>'FY 22 Urban VA Calculator'!AO138</f>
        <v>43.541798399999998</v>
      </c>
      <c r="AU146" s="395">
        <f>'FY 22 Urban VA Calculator'!AP138</f>
        <v>0</v>
      </c>
    </row>
    <row r="147" spans="1:47" x14ac:dyDescent="0.25">
      <c r="A147" s="354" t="str">
        <f>'FY 22 Urban VA Calculator'!A139</f>
        <v>OT Plurality</v>
      </c>
      <c r="B147" s="328" t="str">
        <f>A85</f>
        <v>K</v>
      </c>
      <c r="C147" s="330">
        <f>'FY 22 Urban VA Calculator'!E139</f>
        <v>58.48</v>
      </c>
      <c r="D147" s="155">
        <f>'FY 22 Urban VA Calculator'!F139</f>
        <v>1.54</v>
      </c>
      <c r="E147" s="199">
        <f>'FY 22 Urban VA Calculator'!G139</f>
        <v>90.059200000000004</v>
      </c>
      <c r="F147" s="337">
        <f>'FY 22 Urban VA Calculator'!AR139</f>
        <v>63.401676799999997</v>
      </c>
      <c r="G147" s="337">
        <f>'FY 22 Urban VA Calculator'!AS139</f>
        <v>26.657523200000007</v>
      </c>
      <c r="H147" s="356">
        <f>'FY 22 Urban VA Calculator'!AT139</f>
        <v>90.059200000000004</v>
      </c>
      <c r="I147" s="360">
        <f>'FY 22 Urban VA Calculator'!AU139</f>
        <v>90.059200000000004</v>
      </c>
      <c r="J147" s="361">
        <f>'FY 22 Urban VA Calculator'!AV139</f>
        <v>90.059200000000004</v>
      </c>
      <c r="K147" s="361">
        <f>'FY 22 Urban VA Calculator'!AW139</f>
        <v>88.258015999999998</v>
      </c>
      <c r="L147" s="361">
        <f>'FY 22 Urban VA Calculator'!AX139</f>
        <v>86.456832000000006</v>
      </c>
      <c r="M147" s="361">
        <f>'FY 22 Urban VA Calculator'!AY139</f>
        <v>84.655647999999999</v>
      </c>
      <c r="N147" s="361">
        <f>'FY 22 Urban VA Calculator'!AZ139</f>
        <v>82.854464000000007</v>
      </c>
      <c r="O147" s="361">
        <f>'FY 22 Urban VA Calculator'!BA139</f>
        <v>81.053280000000001</v>
      </c>
      <c r="P147" s="361">
        <f>'FY 22 Urban VA Calculator'!BB139</f>
        <v>79.252096000000009</v>
      </c>
      <c r="Q147" s="361">
        <f>'FY 22 Urban VA Calculator'!BC139</f>
        <v>77.450912000000002</v>
      </c>
      <c r="R147" s="361">
        <f>'FY 22 Urban VA Calculator'!BD139</f>
        <v>75.649727999999996</v>
      </c>
      <c r="S147" s="361">
        <f>'FY 22 Urban VA Calculator'!BE139</f>
        <v>73.848544000000004</v>
      </c>
      <c r="T147" s="361">
        <f>'FY 22 Urban VA Calculator'!BF139</f>
        <v>72.047360000000012</v>
      </c>
      <c r="U147" s="361">
        <f>'FY 22 Urban VA Calculator'!BG139</f>
        <v>70.246176000000006</v>
      </c>
      <c r="V147" s="361">
        <f>'FY 22 Urban VA Calculator'!BH139</f>
        <v>68.444991999999999</v>
      </c>
      <c r="W147" s="54"/>
      <c r="X147" s="370" t="str">
        <f>'FY 22 Urban VA Calculator'!A139</f>
        <v>OT Plurality</v>
      </c>
      <c r="Y147" s="328" t="str">
        <f>X85</f>
        <v>K</v>
      </c>
      <c r="Z147" s="375">
        <f>'FY 22 Urban VA Calculator'!E139</f>
        <v>58.48</v>
      </c>
      <c r="AA147" s="376">
        <f>'FY 22 Urban VA Calculator'!F139</f>
        <v>1.54</v>
      </c>
      <c r="AB147" s="375">
        <f>'FY 22 Urban VA Calculator'!G139</f>
        <v>90.059200000000004</v>
      </c>
      <c r="AC147" s="375">
        <f>'FY 22 Urban VA Calculator'!H139</f>
        <v>54.035519999999998</v>
      </c>
      <c r="AD147" s="336">
        <f>'FY 22 Urban VA Calculator'!Y139</f>
        <v>38.041006079999995</v>
      </c>
      <c r="AE147" s="336">
        <f>'FY 22 Urban VA Calculator'!Z139</f>
        <v>15.994513920000003</v>
      </c>
      <c r="AF147" s="377">
        <f>'FY 22 Urban VA Calculator'!AA139</f>
        <v>54.035519999999998</v>
      </c>
      <c r="AG147" s="378">
        <f>'FY 22 Urban VA Calculator'!AB139</f>
        <v>54.035519999999998</v>
      </c>
      <c r="AH147" s="379">
        <f>'FY 22 Urban VA Calculator'!AC139</f>
        <v>54.035519999999998</v>
      </c>
      <c r="AI147" s="379">
        <f>'FY 22 Urban VA Calculator'!AD139</f>
        <v>52.954809599999997</v>
      </c>
      <c r="AJ147" s="379">
        <f>'FY 22 Urban VA Calculator'!AE139</f>
        <v>51.874099199999996</v>
      </c>
      <c r="AK147" s="379">
        <f>'FY 22 Urban VA Calculator'!AF139</f>
        <v>50.793388799999995</v>
      </c>
      <c r="AL147" s="379">
        <f>'FY 22 Urban VA Calculator'!AG139</f>
        <v>49.712678400000001</v>
      </c>
      <c r="AM147" s="379">
        <f>'FY 22 Urban VA Calculator'!AH139</f>
        <v>48.631968000000001</v>
      </c>
      <c r="AN147" s="379">
        <f>'FY 22 Urban VA Calculator'!AI139</f>
        <v>47.5512576</v>
      </c>
      <c r="AO147" s="379">
        <f>'FY 22 Urban VA Calculator'!AJ139</f>
        <v>46.470547199999999</v>
      </c>
      <c r="AP147" s="379">
        <f>'FY 22 Urban VA Calculator'!AK139</f>
        <v>45.389836799999998</v>
      </c>
      <c r="AQ147" s="379">
        <f>'FY 22 Urban VA Calculator'!AL139</f>
        <v>44.309126399999997</v>
      </c>
      <c r="AR147" s="379">
        <f>'FY 22 Urban VA Calculator'!AM139</f>
        <v>43.228416000000003</v>
      </c>
      <c r="AS147" s="379">
        <f>'FY 22 Urban VA Calculator'!AN139</f>
        <v>42.147705600000002</v>
      </c>
      <c r="AT147" s="393">
        <f>'FY 22 Urban VA Calculator'!AO139</f>
        <v>41.066995200000001</v>
      </c>
      <c r="AU147" s="395">
        <f>'FY 22 Urban VA Calculator'!AP139</f>
        <v>0</v>
      </c>
    </row>
    <row r="148" spans="1:47" x14ac:dyDescent="0.25">
      <c r="A148" s="354" t="str">
        <f>'FY 22 Urban VA Calculator'!A140</f>
        <v>SLP Plurality</v>
      </c>
      <c r="B148" s="328" t="str">
        <f>A96</f>
        <v>A</v>
      </c>
      <c r="C148" s="330">
        <f>'FY 22 Urban VA Calculator'!E140</f>
        <v>23.45</v>
      </c>
      <c r="D148" s="155">
        <f>'FY 22 Urban VA Calculator'!F140</f>
        <v>0.68</v>
      </c>
      <c r="E148" s="199">
        <f>'FY 22 Urban VA Calculator'!G140</f>
        <v>15.946000000000002</v>
      </c>
      <c r="F148" s="337">
        <f>'FY 22 Urban VA Calculator'!AR140</f>
        <v>11.225984</v>
      </c>
      <c r="G148" s="337">
        <f>'FY 22 Urban VA Calculator'!AS140</f>
        <v>4.7200160000000011</v>
      </c>
      <c r="H148" s="356">
        <f>'FY 22 Urban VA Calculator'!AT140</f>
        <v>15.946000000000002</v>
      </c>
      <c r="I148" s="360">
        <f>'FY 22 Urban VA Calculator'!AU140</f>
        <v>15.946000000000002</v>
      </c>
      <c r="J148" s="361">
        <f>'FY 22 Urban VA Calculator'!AV140</f>
        <v>15.946000000000002</v>
      </c>
      <c r="K148" s="361">
        <f>'FY 22 Urban VA Calculator'!AW140</f>
        <v>15.946000000000002</v>
      </c>
      <c r="L148" s="361">
        <f>'FY 22 Urban VA Calculator'!AX140</f>
        <v>15.946000000000002</v>
      </c>
      <c r="M148" s="361">
        <f>'FY 22 Urban VA Calculator'!AY140</f>
        <v>15.946000000000002</v>
      </c>
      <c r="N148" s="361">
        <f>'FY 22 Urban VA Calculator'!AZ140</f>
        <v>15.946000000000002</v>
      </c>
      <c r="O148" s="361">
        <f>'FY 22 Urban VA Calculator'!BA140</f>
        <v>15.946000000000002</v>
      </c>
      <c r="P148" s="361">
        <f>'FY 22 Urban VA Calculator'!BB140</f>
        <v>15.946000000000002</v>
      </c>
      <c r="Q148" s="361">
        <f>'FY 22 Urban VA Calculator'!BC140</f>
        <v>15.946000000000002</v>
      </c>
      <c r="R148" s="361">
        <f>'FY 22 Urban VA Calculator'!BD140</f>
        <v>15.946000000000002</v>
      </c>
      <c r="S148" s="361">
        <f>'FY 22 Urban VA Calculator'!BE140</f>
        <v>15.946000000000002</v>
      </c>
      <c r="T148" s="361">
        <f>'FY 22 Urban VA Calculator'!BF140</f>
        <v>15.946000000000002</v>
      </c>
      <c r="U148" s="361">
        <f>'FY 22 Urban VA Calculator'!BG140</f>
        <v>15.946000000000002</v>
      </c>
      <c r="V148" s="361">
        <f>'FY 22 Urban VA Calculator'!BH140</f>
        <v>15.946000000000002</v>
      </c>
      <c r="W148" s="54"/>
      <c r="X148" s="370" t="str">
        <f>'FY 22 Urban VA Calculator'!A140</f>
        <v>SLP Plurality</v>
      </c>
      <c r="Y148" s="328" t="str">
        <f>X96</f>
        <v>A</v>
      </c>
      <c r="Z148" s="375">
        <f>'FY 22 Urban VA Calculator'!E140</f>
        <v>23.45</v>
      </c>
      <c r="AA148" s="376">
        <f>'FY 22 Urban VA Calculator'!F140</f>
        <v>0.68</v>
      </c>
      <c r="AB148" s="375">
        <f>'FY 22 Urban VA Calculator'!G140</f>
        <v>15.946000000000002</v>
      </c>
      <c r="AC148" s="375">
        <f>'FY 22 Urban VA Calculator'!H140</f>
        <v>9.5676000000000005</v>
      </c>
      <c r="AD148" s="336">
        <f>'FY 22 Urban VA Calculator'!Y140</f>
        <v>6.7355904000000004</v>
      </c>
      <c r="AE148" s="336">
        <f>'FY 22 Urban VA Calculator'!Z140</f>
        <v>2.8320096000000001</v>
      </c>
      <c r="AF148" s="377">
        <f>'FY 22 Urban VA Calculator'!AA140</f>
        <v>9.5676000000000005</v>
      </c>
      <c r="AG148" s="378">
        <f>'FY 22 Urban VA Calculator'!AB140</f>
        <v>9.5676000000000005</v>
      </c>
      <c r="AH148" s="379">
        <f>'FY 22 Urban VA Calculator'!AC140</f>
        <v>9.5676000000000005</v>
      </c>
      <c r="AI148" s="379">
        <f>'FY 22 Urban VA Calculator'!AD140</f>
        <v>9.5676000000000005</v>
      </c>
      <c r="AJ148" s="379">
        <f>'FY 22 Urban VA Calculator'!AE140</f>
        <v>9.5676000000000005</v>
      </c>
      <c r="AK148" s="379">
        <f>'FY 22 Urban VA Calculator'!AF140</f>
        <v>9.5676000000000005</v>
      </c>
      <c r="AL148" s="379">
        <f>'FY 22 Urban VA Calculator'!AG140</f>
        <v>9.5676000000000005</v>
      </c>
      <c r="AM148" s="379">
        <f>'FY 22 Urban VA Calculator'!AH140</f>
        <v>9.5676000000000005</v>
      </c>
      <c r="AN148" s="379">
        <f>'FY 22 Urban VA Calculator'!AI140</f>
        <v>9.5676000000000005</v>
      </c>
      <c r="AO148" s="379">
        <f>'FY 22 Urban VA Calculator'!AJ140</f>
        <v>9.5676000000000005</v>
      </c>
      <c r="AP148" s="379">
        <f>'FY 22 Urban VA Calculator'!AK140</f>
        <v>9.5676000000000005</v>
      </c>
      <c r="AQ148" s="379">
        <f>'FY 22 Urban VA Calculator'!AL140</f>
        <v>9.5676000000000005</v>
      </c>
      <c r="AR148" s="379">
        <f>'FY 22 Urban VA Calculator'!AM140</f>
        <v>9.5676000000000005</v>
      </c>
      <c r="AS148" s="379">
        <f>'FY 22 Urban VA Calculator'!AN140</f>
        <v>9.5676000000000005</v>
      </c>
      <c r="AT148" s="393">
        <f>'FY 22 Urban VA Calculator'!AO140</f>
        <v>9.5676000000000005</v>
      </c>
      <c r="AU148" s="395">
        <f>'FY 22 Urban VA Calculator'!AP140</f>
        <v>0</v>
      </c>
    </row>
    <row r="149" spans="1:47" x14ac:dyDescent="0.25">
      <c r="A149" s="354" t="str">
        <f>'FY 22 Urban VA Calculator'!A141</f>
        <v>Non-Ancillary</v>
      </c>
      <c r="B149" s="328" t="str">
        <f>B113</f>
        <v>Fixed</v>
      </c>
      <c r="C149" s="330">
        <f>'FY 22 Urban VA Calculator'!E141</f>
        <v>98.07</v>
      </c>
      <c r="D149" s="155">
        <f>'FY 22 Urban VA Calculator'!F141</f>
        <v>1</v>
      </c>
      <c r="E149" s="199">
        <f>'FY 22 Urban VA Calculator'!G141</f>
        <v>98.07</v>
      </c>
      <c r="F149" s="337">
        <f>'FY 22 Urban VA Calculator'!AR141</f>
        <v>69.041279999999986</v>
      </c>
      <c r="G149" s="337">
        <f>'FY 22 Urban VA Calculator'!AS141</f>
        <v>29.028720000000007</v>
      </c>
      <c r="H149" s="356">
        <f>'FY 22 Urban VA Calculator'!AT141</f>
        <v>98.07</v>
      </c>
      <c r="I149" s="360">
        <f>'FY 22 Urban VA Calculator'!AU141</f>
        <v>98.07</v>
      </c>
      <c r="J149" s="361">
        <f>'FY 22 Urban VA Calculator'!AV141</f>
        <v>98.07</v>
      </c>
      <c r="K149" s="361">
        <f>'FY 22 Urban VA Calculator'!AW141</f>
        <v>98.07</v>
      </c>
      <c r="L149" s="361">
        <f>'FY 22 Urban VA Calculator'!AX141</f>
        <v>98.07</v>
      </c>
      <c r="M149" s="361">
        <f>'FY 22 Urban VA Calculator'!AY141</f>
        <v>98.07</v>
      </c>
      <c r="N149" s="361">
        <f>'FY 22 Urban VA Calculator'!AZ141</f>
        <v>98.07</v>
      </c>
      <c r="O149" s="361">
        <f>'FY 22 Urban VA Calculator'!BA141</f>
        <v>98.07</v>
      </c>
      <c r="P149" s="361">
        <f>'FY 22 Urban VA Calculator'!BB141</f>
        <v>98.07</v>
      </c>
      <c r="Q149" s="361">
        <f>'FY 22 Urban VA Calculator'!BC141</f>
        <v>98.07</v>
      </c>
      <c r="R149" s="361">
        <f>'FY 22 Urban VA Calculator'!BD141</f>
        <v>98.07</v>
      </c>
      <c r="S149" s="361">
        <f>'FY 22 Urban VA Calculator'!BE141</f>
        <v>98.07</v>
      </c>
      <c r="T149" s="361">
        <f>'FY 22 Urban VA Calculator'!BF141</f>
        <v>98.07</v>
      </c>
      <c r="U149" s="361">
        <f>'FY 22 Urban VA Calculator'!BG141</f>
        <v>98.07</v>
      </c>
      <c r="V149" s="361">
        <f>'FY 22 Urban VA Calculator'!BH141</f>
        <v>98.07</v>
      </c>
      <c r="W149" s="54"/>
      <c r="X149" s="370" t="str">
        <f>'FY 22 Urban VA Calculator'!A141</f>
        <v>Non-Ancillary</v>
      </c>
      <c r="Y149" s="328" t="str">
        <f>Y113</f>
        <v>Fixed</v>
      </c>
      <c r="Z149" s="375">
        <f>'FY 22 Urban VA Calculator'!E141</f>
        <v>98.07</v>
      </c>
      <c r="AA149" s="376">
        <f>'FY 22 Urban VA Calculator'!F141</f>
        <v>1</v>
      </c>
      <c r="AB149" s="375">
        <f>'FY 22 Urban VA Calculator'!G141</f>
        <v>98.07</v>
      </c>
      <c r="AC149" s="375">
        <f>'FY 22 Urban VA Calculator'!H141</f>
        <v>58.841999999999992</v>
      </c>
      <c r="AD149" s="336">
        <f>'FY 22 Urban VA Calculator'!Y141</f>
        <v>41.424767999999993</v>
      </c>
      <c r="AE149" s="336">
        <f>'FY 22 Urban VA Calculator'!Z141</f>
        <v>17.417231999999998</v>
      </c>
      <c r="AF149" s="377">
        <f>'FY 22 Urban VA Calculator'!AA141</f>
        <v>58.841999999999992</v>
      </c>
      <c r="AG149" s="378">
        <f>'FY 22 Urban VA Calculator'!AB141</f>
        <v>58.841999999999992</v>
      </c>
      <c r="AH149" s="379">
        <f>'FY 22 Urban VA Calculator'!AC141</f>
        <v>58.841999999999992</v>
      </c>
      <c r="AI149" s="379">
        <f>'FY 22 Urban VA Calculator'!AD141</f>
        <v>58.841999999999992</v>
      </c>
      <c r="AJ149" s="379">
        <f>'FY 22 Urban VA Calculator'!AE141</f>
        <v>58.841999999999992</v>
      </c>
      <c r="AK149" s="379">
        <f>'FY 22 Urban VA Calculator'!AF141</f>
        <v>58.841999999999992</v>
      </c>
      <c r="AL149" s="379">
        <f>'FY 22 Urban VA Calculator'!AG141</f>
        <v>58.841999999999992</v>
      </c>
      <c r="AM149" s="379">
        <f>'FY 22 Urban VA Calculator'!AH141</f>
        <v>58.841999999999992</v>
      </c>
      <c r="AN149" s="379">
        <f>'FY 22 Urban VA Calculator'!AI141</f>
        <v>58.841999999999992</v>
      </c>
      <c r="AO149" s="379">
        <f>'FY 22 Urban VA Calculator'!AJ141</f>
        <v>58.841999999999992</v>
      </c>
      <c r="AP149" s="379">
        <f>'FY 22 Urban VA Calculator'!AK141</f>
        <v>58.841999999999992</v>
      </c>
      <c r="AQ149" s="379">
        <f>'FY 22 Urban VA Calculator'!AL141</f>
        <v>58.841999999999992</v>
      </c>
      <c r="AR149" s="379">
        <f>'FY 22 Urban VA Calculator'!AM141</f>
        <v>58.841999999999992</v>
      </c>
      <c r="AS149" s="379">
        <f>'FY 22 Urban VA Calculator'!AN141</f>
        <v>58.841999999999992</v>
      </c>
      <c r="AT149" s="393">
        <f>'FY 22 Urban VA Calculator'!AO141</f>
        <v>58.841999999999992</v>
      </c>
      <c r="AU149" s="395">
        <f>'FY 22 Urban VA Calculator'!AP141</f>
        <v>58.841999999999992</v>
      </c>
    </row>
    <row r="150" spans="1:47" ht="15.75" thickBot="1" x14ac:dyDescent="0.3">
      <c r="A150" s="354" t="str">
        <f>'FY 22 Urban VA Calculator'!A142</f>
        <v>Total</v>
      </c>
      <c r="B150" s="328"/>
      <c r="C150" s="328"/>
      <c r="D150" s="155"/>
      <c r="E150" s="365">
        <f>'FY 22 Urban VA Calculator'!G142</f>
        <v>525.62020000000007</v>
      </c>
      <c r="F150" s="366">
        <f>'FY 22 Urban VA Calculator'!AR142</f>
        <v>370.03662079999998</v>
      </c>
      <c r="G150" s="366">
        <f>'FY 22 Urban VA Calculator'!AS142</f>
        <v>155.58357920000003</v>
      </c>
      <c r="H150" s="367">
        <f>'FY 22 Urban VA Calculator'!AT142</f>
        <v>525.62020000000007</v>
      </c>
      <c r="I150" s="368">
        <f>'FY 22 Urban VA Calculator'!AU142</f>
        <v>684.25060000000008</v>
      </c>
      <c r="J150" s="369">
        <f>'FY 22 Urban VA Calculator'!AV142</f>
        <v>525.62020000000007</v>
      </c>
      <c r="K150" s="369">
        <f>'FY 22 Urban VA Calculator'!AW142</f>
        <v>521.90928800000006</v>
      </c>
      <c r="L150" s="369">
        <f>'FY 22 Urban VA Calculator'!AX142</f>
        <v>518.19837600000005</v>
      </c>
      <c r="M150" s="369">
        <f>'FY 22 Urban VA Calculator'!AY142</f>
        <v>514.48746400000005</v>
      </c>
      <c r="N150" s="369">
        <f>'FY 22 Urban VA Calculator'!AZ142</f>
        <v>510.77655200000004</v>
      </c>
      <c r="O150" s="369">
        <f>'FY 22 Urban VA Calculator'!BA142</f>
        <v>507.06564000000009</v>
      </c>
      <c r="P150" s="369">
        <f>'FY 22 Urban VA Calculator'!BB142</f>
        <v>503.35472800000002</v>
      </c>
      <c r="Q150" s="369">
        <f>'FY 22 Urban VA Calculator'!BC142</f>
        <v>499.64381600000007</v>
      </c>
      <c r="R150" s="369">
        <f>'FY 22 Urban VA Calculator'!BD142</f>
        <v>495.93290400000001</v>
      </c>
      <c r="S150" s="369">
        <f>'FY 22 Urban VA Calculator'!BE142</f>
        <v>492.221992</v>
      </c>
      <c r="T150" s="369">
        <f>'FY 22 Urban VA Calculator'!BF142</f>
        <v>488.51108000000005</v>
      </c>
      <c r="U150" s="369">
        <f>'FY 22 Urban VA Calculator'!BG142</f>
        <v>484.80016800000004</v>
      </c>
      <c r="V150" s="369">
        <f>'FY 22 Urban VA Calculator'!BH142</f>
        <v>481.08925600000003</v>
      </c>
      <c r="W150" s="54"/>
      <c r="X150" s="370" t="str">
        <f>'FY 22 Urban VA Calculator'!A142</f>
        <v>Total</v>
      </c>
      <c r="Y150" s="374"/>
      <c r="Z150" s="375"/>
      <c r="AA150" s="376">
        <f>'FY 22 Urban VA Calculator'!F142</f>
        <v>0</v>
      </c>
      <c r="AB150" s="375">
        <f>'FY 22 Urban VA Calculator'!G142</f>
        <v>525.62020000000007</v>
      </c>
      <c r="AC150" s="446">
        <f>'FY 22 Urban VA Calculator'!H142</f>
        <v>347.09820000000002</v>
      </c>
      <c r="AD150" s="447">
        <f>'FY 22 Urban VA Calculator'!Y142</f>
        <v>244.35713279999999</v>
      </c>
      <c r="AE150" s="447">
        <f>'FY 22 Urban VA Calculator'!Z142</f>
        <v>102.74106720000003</v>
      </c>
      <c r="AF150" s="448">
        <f>'FY 22 Urban VA Calculator'!AA142</f>
        <v>347.09820000000002</v>
      </c>
      <c r="AG150" s="449">
        <f>'FY 22 Urban VA Calculator'!AB142</f>
        <v>505.72860000000003</v>
      </c>
      <c r="AH150" s="450">
        <f>'FY 22 Urban VA Calculator'!AC142</f>
        <v>347.09820000000002</v>
      </c>
      <c r="AI150" s="450">
        <f>'FY 22 Urban VA Calculator'!AD142</f>
        <v>344.87165279999999</v>
      </c>
      <c r="AJ150" s="450">
        <f>'FY 22 Urban VA Calculator'!AE142</f>
        <v>342.64510560000002</v>
      </c>
      <c r="AK150" s="450">
        <f>'FY 22 Urban VA Calculator'!AF142</f>
        <v>340.41855839999999</v>
      </c>
      <c r="AL150" s="450">
        <f>'FY 22 Urban VA Calculator'!AG142</f>
        <v>338.19201120000002</v>
      </c>
      <c r="AM150" s="450">
        <f>'FY 22 Urban VA Calculator'!AH142</f>
        <v>335.96546400000005</v>
      </c>
      <c r="AN150" s="450">
        <f>'FY 22 Urban VA Calculator'!AI142</f>
        <v>333.73891680000003</v>
      </c>
      <c r="AO150" s="450">
        <f>'FY 22 Urban VA Calculator'!AJ142</f>
        <v>331.5123696</v>
      </c>
      <c r="AP150" s="450">
        <f>'FY 22 Urban VA Calculator'!AK142</f>
        <v>329.28582240000003</v>
      </c>
      <c r="AQ150" s="450">
        <f>'FY 22 Urban VA Calculator'!AL142</f>
        <v>327.05927520000006</v>
      </c>
      <c r="AR150" s="450">
        <f>'FY 22 Urban VA Calculator'!AM142</f>
        <v>324.83272800000003</v>
      </c>
      <c r="AS150" s="450">
        <f>'FY 22 Urban VA Calculator'!AN142</f>
        <v>322.6061808</v>
      </c>
      <c r="AT150" s="451">
        <f>'FY 22 Urban VA Calculator'!AO142</f>
        <v>320.37963360000003</v>
      </c>
      <c r="AU150" s="399">
        <f>'FY 22 Urban VA Calculator'!AP142</f>
        <v>226.20323999999999</v>
      </c>
    </row>
    <row r="151" spans="1:47" ht="15.75" thickBot="1" x14ac:dyDescent="0.3">
      <c r="A151" s="338"/>
      <c r="B151" s="327"/>
      <c r="C151" s="327"/>
      <c r="D151" s="346"/>
      <c r="E151" s="339"/>
      <c r="F151" s="333"/>
      <c r="G151" s="333"/>
      <c r="H151" s="340"/>
      <c r="I151" s="333"/>
      <c r="J151" s="333"/>
      <c r="K151" s="333"/>
      <c r="L151" s="333"/>
      <c r="M151" s="333"/>
      <c r="N151" s="333"/>
      <c r="O151" s="333"/>
      <c r="P151" s="333"/>
      <c r="Q151" s="333"/>
      <c r="R151" s="333"/>
      <c r="S151" s="333"/>
      <c r="T151" s="333"/>
      <c r="U151" s="333"/>
      <c r="V151" s="333"/>
      <c r="W151" s="54"/>
      <c r="X151" s="54"/>
      <c r="Y151" s="54"/>
      <c r="AA151" s="521" t="s">
        <v>2020</v>
      </c>
      <c r="AB151" s="524"/>
      <c r="AC151" s="470"/>
      <c r="AD151" s="470"/>
      <c r="AE151" s="467"/>
      <c r="AF151" s="471"/>
      <c r="AG151" s="452">
        <f t="shared" ref="AG151:AT151" si="2">(AG150-I150)/I150</f>
        <v>-0.2609014884312853</v>
      </c>
      <c r="AH151" s="452">
        <f t="shared" si="2"/>
        <v>-0.33964067591009633</v>
      </c>
      <c r="AI151" s="452">
        <f t="shared" si="2"/>
        <v>-0.33921150527598976</v>
      </c>
      <c r="AJ151" s="452">
        <f t="shared" si="2"/>
        <v>-0.33877618790530523</v>
      </c>
      <c r="AK151" s="452">
        <f t="shared" si="2"/>
        <v>-0.33833459079189543</v>
      </c>
      <c r="AL151" s="452">
        <f t="shared" si="2"/>
        <v>-0.33788657706432851</v>
      </c>
      <c r="AM151" s="452">
        <f t="shared" si="2"/>
        <v>-0.33743200584445043</v>
      </c>
      <c r="AN151" s="452">
        <f t="shared" si="2"/>
        <v>-0.33697073209968931</v>
      </c>
      <c r="AO151" s="452">
        <f t="shared" si="2"/>
        <v>-0.33650260648877928</v>
      </c>
      <c r="AP151" s="452">
        <f t="shared" si="2"/>
        <v>-0.33602747520055654</v>
      </c>
      <c r="AQ151" s="452">
        <f t="shared" si="2"/>
        <v>-0.33554517978546544</v>
      </c>
      <c r="AR151" s="452">
        <f t="shared" si="2"/>
        <v>-0.33505555697938316</v>
      </c>
      <c r="AS151" s="452">
        <f t="shared" si="2"/>
        <v>-0.33455843851935302</v>
      </c>
      <c r="AT151" s="453">
        <f t="shared" si="2"/>
        <v>-0.33405365095079154</v>
      </c>
      <c r="AU151" s="350"/>
    </row>
    <row r="152" spans="1:47" ht="15.75" thickBot="1" x14ac:dyDescent="0.3">
      <c r="AA152" s="459" t="s">
        <v>2021</v>
      </c>
      <c r="AB152" s="522"/>
      <c r="AC152" s="523"/>
      <c r="AD152" s="455"/>
      <c r="AE152" s="455"/>
      <c r="AF152" s="454"/>
      <c r="AG152" s="530"/>
      <c r="AH152" s="530"/>
      <c r="AI152" s="530"/>
      <c r="AJ152" s="530"/>
      <c r="AK152" s="530"/>
      <c r="AL152" s="530"/>
      <c r="AM152" s="530"/>
      <c r="AN152" s="530"/>
      <c r="AO152" s="530"/>
      <c r="AP152" s="530"/>
      <c r="AQ152" s="530"/>
      <c r="AR152" s="530"/>
      <c r="AS152" s="530"/>
      <c r="AT152" s="531"/>
      <c r="AU152" s="456">
        <f>(AU150-J6)/J6</f>
        <v>0.13101619999999997</v>
      </c>
    </row>
    <row r="153" spans="1:47" ht="15.75" thickBot="1" x14ac:dyDescent="0.3">
      <c r="AA153" s="525" t="s">
        <v>2022</v>
      </c>
      <c r="AB153" s="526"/>
      <c r="AC153" s="527"/>
      <c r="AD153" s="528"/>
      <c r="AE153" s="528"/>
      <c r="AF153" s="528"/>
      <c r="AG153" s="538">
        <f>(AG150-S6)/S6</f>
        <v>0.55608800000000014</v>
      </c>
      <c r="AH153" s="539">
        <f>(AH150-S6)/S6</f>
        <v>6.7994461538461601E-2</v>
      </c>
      <c r="AI153" s="539">
        <f>(AI150-S6)/S6</f>
        <v>6.1143547076923051E-2</v>
      </c>
      <c r="AJ153" s="539">
        <f>(AJ150-S6)/S6</f>
        <v>5.4292632615384681E-2</v>
      </c>
      <c r="AK153" s="539">
        <f>(AK150-S6)/S6</f>
        <v>4.7441718153846138E-2</v>
      </c>
      <c r="AL153" s="539">
        <f>(AL150-S6)/S6</f>
        <v>4.0590803692307768E-2</v>
      </c>
      <c r="AM153" s="539">
        <f>(AM150-S6)/S6</f>
        <v>3.3739889230769399E-2</v>
      </c>
      <c r="AN153" s="539">
        <f>(AN150-S6)/S6</f>
        <v>2.6888974769230852E-2</v>
      </c>
      <c r="AO153" s="539">
        <f>(AO150-S6)/S6</f>
        <v>2.0038060307692306E-2</v>
      </c>
      <c r="AP153" s="539">
        <f>(AP150-S6)/S6</f>
        <v>1.3187145846153936E-2</v>
      </c>
      <c r="AQ153" s="539">
        <f>(AQ150-S6)/S6</f>
        <v>6.3362313846155654E-3</v>
      </c>
      <c r="AR153" s="539">
        <f>(AR150-S6)/S6</f>
        <v>-5.1468307692298018E-4</v>
      </c>
      <c r="AS153" s="539">
        <f>(AS150-S6)/S6</f>
        <v>-7.365597538461526E-3</v>
      </c>
      <c r="AT153" s="540">
        <f>(AT150-S6)/S6</f>
        <v>-1.4216511999999897E-2</v>
      </c>
      <c r="AU153" s="529">
        <f>(AU150-S6)/S6</f>
        <v>-0.30399003076923081</v>
      </c>
    </row>
  </sheetData>
  <sheetProtection algorithmName="SHA-512" hashValue="1L7xCoHvOwRb8M1oN5FVZxF6z5qpip9/CfoSbh5LBGpLBv9w7B9lYGqFsfHyBEj6g7orSx8PNxWQfi3nEENQEQ==" saltValue="WetBwnF1jfd/PXDvoBYACg==" spinCount="100000" sheet="1" objects="1" scenarios="1"/>
  <pageMargins left="0.25" right="0.25" top="0.25" bottom="0.25" header="0" footer="0"/>
  <pageSetup scale="55"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EB1F6-7F8B-44DE-8FD0-1B2639CDA00B}">
  <dimension ref="A1:AU153"/>
  <sheetViews>
    <sheetView workbookViewId="0">
      <selection activeCell="L24" sqref="L24"/>
    </sheetView>
  </sheetViews>
  <sheetFormatPr defaultRowHeight="15" x14ac:dyDescent="0.25"/>
  <cols>
    <col min="1" max="1" width="17.42578125" style="325" customWidth="1"/>
    <col min="2" max="2" width="18" style="54" customWidth="1"/>
    <col min="3" max="3" width="11" style="325" customWidth="1"/>
    <col min="4" max="4" width="9.140625" style="342"/>
    <col min="5" max="7" width="9.140625" style="14"/>
    <col min="8" max="22" width="10.140625" style="14" customWidth="1"/>
    <col min="23" max="23" width="1.7109375" style="54" customWidth="1"/>
    <col min="24" max="24" width="17.42578125" style="54" customWidth="1"/>
    <col min="25" max="25" width="18" style="54" customWidth="1"/>
    <col min="26" max="26" width="11" style="14" customWidth="1"/>
    <col min="27" max="27" width="9.140625" style="342"/>
    <col min="28" max="28" width="9.140625" style="14"/>
    <col min="29" max="29" width="10.28515625" style="14" bestFit="1" customWidth="1"/>
    <col min="30" max="30" width="9.140625" style="14"/>
    <col min="31" max="16384" width="9.140625" style="54"/>
  </cols>
  <sheetData>
    <row r="1" spans="1:47" ht="15.75" thickBot="1" x14ac:dyDescent="0.3"/>
    <row r="2" spans="1:47" ht="15.75" thickBot="1" x14ac:dyDescent="0.3">
      <c r="A2" s="507" t="s">
        <v>1931</v>
      </c>
      <c r="B2" s="508"/>
      <c r="C2" s="500"/>
      <c r="D2" s="343"/>
      <c r="E2" s="331"/>
      <c r="F2" s="331"/>
      <c r="G2" s="331"/>
      <c r="H2" s="331"/>
      <c r="I2" s="331"/>
      <c r="J2" s="331"/>
      <c r="K2" s="334"/>
    </row>
    <row r="3" spans="1:47" ht="15.75" thickBot="1" x14ac:dyDescent="0.3">
      <c r="A3" s="440"/>
      <c r="C3" s="329"/>
      <c r="D3" s="344"/>
      <c r="E3" s="332"/>
      <c r="F3" s="332"/>
      <c r="G3" s="332"/>
      <c r="H3" s="332"/>
      <c r="I3" s="332"/>
      <c r="J3" s="332"/>
      <c r="K3" s="332"/>
    </row>
    <row r="4" spans="1:47" ht="15.75" thickBot="1" x14ac:dyDescent="0.3">
      <c r="A4" s="507" t="s">
        <v>1932</v>
      </c>
      <c r="B4" s="508"/>
      <c r="C4" s="500"/>
      <c r="D4" s="343"/>
      <c r="E4" s="331"/>
      <c r="F4" s="331"/>
      <c r="G4" s="331"/>
      <c r="H4" s="331"/>
      <c r="I4" s="331"/>
      <c r="J4" s="331"/>
      <c r="K4" s="334"/>
    </row>
    <row r="5" spans="1:47" ht="15.75" thickBot="1" x14ac:dyDescent="0.3">
      <c r="A5" s="441"/>
    </row>
    <row r="6" spans="1:47" ht="15.75" thickBot="1" x14ac:dyDescent="0.3">
      <c r="A6" s="509" t="s">
        <v>1930</v>
      </c>
      <c r="B6" s="510"/>
      <c r="C6" s="511"/>
      <c r="D6" s="512"/>
      <c r="E6" s="498">
        <v>1</v>
      </c>
      <c r="F6" s="335"/>
      <c r="G6" s="159"/>
      <c r="H6" s="513" t="s">
        <v>1978</v>
      </c>
      <c r="I6" s="515"/>
      <c r="J6" s="497">
        <v>220</v>
      </c>
      <c r="K6" s="332"/>
      <c r="M6" s="513" t="s">
        <v>2008</v>
      </c>
      <c r="N6" s="514"/>
      <c r="O6" s="514"/>
      <c r="P6" s="514"/>
      <c r="Q6" s="514"/>
      <c r="R6" s="515"/>
      <c r="S6" s="497">
        <v>325</v>
      </c>
    </row>
    <row r="7" spans="1:47" ht="15.75" thickBot="1" x14ac:dyDescent="0.3">
      <c r="A7" s="65"/>
      <c r="E7" s="333"/>
    </row>
    <row r="8" spans="1:47" ht="15.75" thickBot="1" x14ac:dyDescent="0.3">
      <c r="A8" s="435" t="s">
        <v>1981</v>
      </c>
      <c r="B8" s="436"/>
      <c r="C8" s="437"/>
      <c r="D8" s="438"/>
      <c r="E8" s="439"/>
      <c r="F8" s="439"/>
      <c r="G8" s="439"/>
      <c r="H8" s="439"/>
      <c r="I8" s="439"/>
      <c r="J8" s="439"/>
      <c r="K8" s="439"/>
      <c r="L8" s="439"/>
      <c r="M8" s="439"/>
      <c r="N8" s="439"/>
      <c r="O8" s="439"/>
      <c r="P8" s="439"/>
      <c r="Q8" s="439"/>
      <c r="R8" s="439"/>
      <c r="S8" s="439"/>
      <c r="T8" s="439"/>
      <c r="U8" s="439"/>
      <c r="V8" s="439"/>
      <c r="X8" s="466" t="s">
        <v>1982</v>
      </c>
      <c r="Y8" s="467"/>
      <c r="Z8" s="468"/>
      <c r="AA8" s="469"/>
      <c r="AB8" s="470"/>
      <c r="AC8" s="470"/>
      <c r="AD8" s="470"/>
      <c r="AE8" s="467"/>
      <c r="AF8" s="467"/>
      <c r="AG8" s="467"/>
      <c r="AH8" s="467"/>
      <c r="AI8" s="467"/>
      <c r="AJ8" s="467"/>
      <c r="AK8" s="467"/>
      <c r="AL8" s="467"/>
      <c r="AM8" s="467"/>
      <c r="AN8" s="467"/>
      <c r="AO8" s="467"/>
      <c r="AP8" s="467"/>
      <c r="AQ8" s="467"/>
      <c r="AR8" s="467"/>
      <c r="AS8" s="467"/>
      <c r="AT8" s="467"/>
      <c r="AU8" s="471"/>
    </row>
    <row r="9" spans="1:47" ht="15.75" thickBot="1" x14ac:dyDescent="0.3">
      <c r="X9" s="325"/>
      <c r="Z9" s="335"/>
    </row>
    <row r="10" spans="1:47" ht="15.75" thickBot="1" x14ac:dyDescent="0.3">
      <c r="A10" s="425"/>
      <c r="B10" s="426"/>
      <c r="C10" s="425"/>
      <c r="D10" s="427"/>
      <c r="E10" s="428"/>
      <c r="F10" s="429"/>
      <c r="G10" s="429"/>
      <c r="H10" s="429"/>
      <c r="I10" s="444" t="str">
        <f>'FY 22 Rural VA Calculator'!AU4</f>
        <v>Medicare and VPD Adjusted Rate - Rural Wage Index in CBSA</v>
      </c>
      <c r="J10" s="445"/>
      <c r="K10" s="445"/>
      <c r="L10" s="445"/>
      <c r="M10" s="445"/>
      <c r="N10" s="445"/>
      <c r="O10" s="445"/>
      <c r="P10" s="445"/>
      <c r="Q10" s="445"/>
      <c r="R10" s="445"/>
      <c r="S10" s="445"/>
      <c r="T10" s="445"/>
      <c r="U10" s="445"/>
      <c r="V10" s="445"/>
      <c r="X10" s="327"/>
      <c r="Y10" s="327"/>
      <c r="Z10" s="433"/>
      <c r="AA10" s="346"/>
      <c r="AB10" s="434"/>
      <c r="AC10" s="434"/>
      <c r="AD10" s="431"/>
      <c r="AE10" s="431"/>
      <c r="AF10" s="431"/>
      <c r="AG10" s="401" t="str">
        <f>'FY 22 Rural VA Calculator'!AB4</f>
        <v>VA and VPD Adjusted Rate - Rural Wage Index State</v>
      </c>
      <c r="AH10" s="402"/>
      <c r="AI10" s="402"/>
      <c r="AJ10" s="402"/>
      <c r="AK10" s="402"/>
      <c r="AL10" s="402"/>
      <c r="AM10" s="402"/>
      <c r="AN10" s="402"/>
      <c r="AO10" s="402"/>
      <c r="AP10" s="402"/>
      <c r="AQ10" s="402"/>
      <c r="AR10" s="402"/>
      <c r="AS10" s="402"/>
      <c r="AT10" s="402"/>
      <c r="AU10" s="403"/>
    </row>
    <row r="11" spans="1:47" s="65" customFormat="1" ht="30" customHeight="1" x14ac:dyDescent="0.25">
      <c r="A11" s="425"/>
      <c r="B11" s="425"/>
      <c r="C11" s="425"/>
      <c r="D11" s="442"/>
      <c r="E11" s="443"/>
      <c r="F11" s="443"/>
      <c r="G11" s="443"/>
      <c r="H11" s="443"/>
      <c r="I11" s="357" t="str">
        <f>'FY 22 Rural VA Calculator'!AU5</f>
        <v>Day
1-3</v>
      </c>
      <c r="J11" s="358" t="str">
        <f>'FY 22 Rural VA Calculator'!AV5</f>
        <v>Day
4-20</v>
      </c>
      <c r="K11" s="358" t="str">
        <f>'FY 22 Rural VA Calculator'!AW5</f>
        <v>Day
21-27</v>
      </c>
      <c r="L11" s="358" t="str">
        <f>'FY 22 Rural VA Calculator'!AX5</f>
        <v>Day
28-34</v>
      </c>
      <c r="M11" s="358" t="str">
        <f>'FY 22 Rural VA Calculator'!AY5</f>
        <v>Day
35-41</v>
      </c>
      <c r="N11" s="358" t="str">
        <f>'FY 22 Rural VA Calculator'!AZ5</f>
        <v>Day
42-48</v>
      </c>
      <c r="O11" s="358" t="str">
        <f>'FY 22 Rural VA Calculator'!BA5</f>
        <v>Day
49-55</v>
      </c>
      <c r="P11" s="358" t="str">
        <f>'FY 22 Rural VA Calculator'!BB5</f>
        <v>Day
56-62</v>
      </c>
      <c r="Q11" s="358" t="str">
        <f>'FY 22 Rural VA Calculator'!BC5</f>
        <v>Day
63-69</v>
      </c>
      <c r="R11" s="358" t="str">
        <f>'FY 22 Rural VA Calculator'!BD5</f>
        <v>Day
70-76</v>
      </c>
      <c r="S11" s="358" t="str">
        <f>'FY 22 Rural VA Calculator'!BE5</f>
        <v>Day
77-83</v>
      </c>
      <c r="T11" s="358" t="str">
        <f>'FY 22 Rural VA Calculator'!BF5</f>
        <v>Day
84-90</v>
      </c>
      <c r="U11" s="358" t="str">
        <f>'FY 22 Rural VA Calculator'!BG5</f>
        <v>Day
91-97</v>
      </c>
      <c r="V11" s="358" t="str">
        <f>'FY 22 Rural VA Calculator'!BH5</f>
        <v>Day
98-100</v>
      </c>
      <c r="X11" s="490"/>
      <c r="Y11" s="490"/>
      <c r="Z11" s="491"/>
      <c r="AA11" s="492"/>
      <c r="AB11" s="493"/>
      <c r="AC11" s="493"/>
      <c r="AD11" s="482"/>
      <c r="AE11" s="482"/>
      <c r="AF11" s="482"/>
      <c r="AG11" s="406" t="str">
        <f>'FY 22 Rural VA Calculator'!AB5</f>
        <v>Day
1-3</v>
      </c>
      <c r="AH11" s="407" t="str">
        <f>'FY 22 Rural VA Calculator'!AC5</f>
        <v>Day
4-20</v>
      </c>
      <c r="AI11" s="407" t="str">
        <f>'FY 22 Rural VA Calculator'!AD5</f>
        <v>Day
21-27</v>
      </c>
      <c r="AJ11" s="407" t="str">
        <f>'FY 22 Rural VA Calculator'!AE5</f>
        <v>Day
28-34</v>
      </c>
      <c r="AK11" s="407" t="str">
        <f>'FY 22 Rural VA Calculator'!AF5</f>
        <v>Day
35-41</v>
      </c>
      <c r="AL11" s="407" t="str">
        <f>'FY 22 Rural VA Calculator'!AG5</f>
        <v>Day
42-48</v>
      </c>
      <c r="AM11" s="407" t="str">
        <f>'FY 22 Rural VA Calculator'!AH5</f>
        <v>Day
49-55</v>
      </c>
      <c r="AN11" s="407" t="str">
        <f>'FY 22 Rural VA Calculator'!AI5</f>
        <v>Day
56-62</v>
      </c>
      <c r="AO11" s="407" t="str">
        <f>'FY 22 Rural VA Calculator'!AJ5</f>
        <v>Day
63-69</v>
      </c>
      <c r="AP11" s="407" t="str">
        <f>'FY 22 Rural VA Calculator'!AK5</f>
        <v>Day
70-76</v>
      </c>
      <c r="AQ11" s="407" t="str">
        <f>'FY 22 Rural VA Calculator'!AL5</f>
        <v>Day
77-83</v>
      </c>
      <c r="AR11" s="407" t="str">
        <f>'FY 22 Rural VA Calculator'!AM5</f>
        <v>Day
84-90</v>
      </c>
      <c r="AS11" s="407" t="str">
        <f>'FY 22 Rural VA Calculator'!AN5</f>
        <v>Day
91-97</v>
      </c>
      <c r="AT11" s="408" t="str">
        <f>'FY 22 Rural VA Calculator'!AO5</f>
        <v>Day
98-100</v>
      </c>
      <c r="AU11" s="409" t="str">
        <f>'FY 22 Rural VA Calculator'!AP5</f>
        <v>Day
100+</v>
      </c>
    </row>
    <row r="12" spans="1:47" s="53" customFormat="1" ht="75" x14ac:dyDescent="0.25">
      <c r="A12" s="352" t="str">
        <f>'FY 22 Rural VA Calculator'!A6</f>
        <v>PDPM Nursing Component Group</v>
      </c>
      <c r="B12" s="460" t="str">
        <f>'FY 22 Rural VA Calculator'!B6</f>
        <v>Nursing GG-based Function Score</v>
      </c>
      <c r="C12" s="352" t="str">
        <f>'FY 22 Rural VA Calculator'!E6</f>
        <v>Unadjusted Federal Base Rate FY 2022</v>
      </c>
      <c r="D12" s="353" t="str">
        <f>'FY 22 Rural VA Calculator'!F6</f>
        <v>CMI **</v>
      </c>
      <c r="E12" s="351" t="str">
        <f>'FY 22 Rural VA Calculator'!G6</f>
        <v>Medicare FY 2022 Rate Rural **</v>
      </c>
      <c r="F12" s="351" t="str">
        <f>'FY 22 Rural VA Calculator'!AR6</f>
        <v>FY 2022 Labor Portion (70.4%)</v>
      </c>
      <c r="G12" s="351" t="str">
        <f>'FY 22 Rural VA Calculator'!AS6</f>
        <v>Non-Labor Portion</v>
      </c>
      <c r="H12" s="355" t="str">
        <f>'FY 22 Rural VA Calculator'!AT6</f>
        <v>Wage Index Adjusted VA Base Rate</v>
      </c>
      <c r="I12" s="359" t="str">
        <f>'FY 22 Rural VA Calculator'!AU6</f>
        <v>VA Base Rate * 1</v>
      </c>
      <c r="J12" s="351" t="str">
        <f>'FY 22 Rural VA Calculator'!AV6</f>
        <v>VA Base Rate * 1</v>
      </c>
      <c r="K12" s="351" t="str">
        <f>'FY 22 Rural VA Calculator'!AW6</f>
        <v>VA Base Rate * 1</v>
      </c>
      <c r="L12" s="351" t="str">
        <f>'FY 22 Rural VA Calculator'!AX6</f>
        <v>VA Base Rate * 1</v>
      </c>
      <c r="M12" s="351" t="str">
        <f>'FY 22 Rural VA Calculator'!AY6</f>
        <v>VA Base Rate * 1</v>
      </c>
      <c r="N12" s="351" t="str">
        <f>'FY 22 Rural VA Calculator'!AZ6</f>
        <v>VA Base Rate * 1</v>
      </c>
      <c r="O12" s="351" t="str">
        <f>'FY 22 Rural VA Calculator'!BA6</f>
        <v>VA Base Rate * 1</v>
      </c>
      <c r="P12" s="351" t="str">
        <f>'FY 22 Rural VA Calculator'!BB6</f>
        <v>VA Base Rate * 1</v>
      </c>
      <c r="Q12" s="351" t="str">
        <f>'FY 22 Rural VA Calculator'!BC6</f>
        <v>VA Base Rate * 1</v>
      </c>
      <c r="R12" s="351" t="str">
        <f>'FY 22 Rural VA Calculator'!BD6</f>
        <v>VA Base Rate * 1</v>
      </c>
      <c r="S12" s="351" t="str">
        <f>'FY 22 Rural VA Calculator'!BE6</f>
        <v>VA Base Rate * 1</v>
      </c>
      <c r="T12" s="351" t="str">
        <f>'FY 22 Rural VA Calculator'!BF6</f>
        <v>VA Base Rate * 1</v>
      </c>
      <c r="U12" s="351" t="str">
        <f>'FY 22 Rural VA Calculator'!BG6</f>
        <v>VA Base Rate * 1</v>
      </c>
      <c r="V12" s="351" t="str">
        <f>'FY 22 Rural VA Calculator'!BH6</f>
        <v>VA Base Rate * 1</v>
      </c>
      <c r="X12" s="373" t="str">
        <f>'FY 22 Rural VA Calculator'!A6</f>
        <v>PDPM Nursing Component Group</v>
      </c>
      <c r="Y12" s="495" t="str">
        <f>'FY 22 Rural VA Calculator'!B6</f>
        <v>Nursing GG-based Function Score</v>
      </c>
      <c r="Z12" s="414" t="str">
        <f>'FY 22 Rural VA Calculator'!E6</f>
        <v>Unadjusted Federal Base Rate FY 2022</v>
      </c>
      <c r="AA12" s="415" t="str">
        <f>'FY 22 Rural VA Calculator'!F6</f>
        <v>CMI **</v>
      </c>
      <c r="AB12" s="414" t="str">
        <f>'FY 22 Rural VA Calculator'!G6</f>
        <v>Medicare FY 2022 Rate Rural **</v>
      </c>
      <c r="AC12" s="414" t="str">
        <f>'FY 22 Rural VA Calculator'!H6</f>
        <v>Base Rate After VA Adjustment (PDPM*0.6)</v>
      </c>
      <c r="AD12" s="416" t="str">
        <f>'FY 22 Rural VA Calculator'!Y6</f>
        <v>FY 2022 Labor Portion (70.4%)</v>
      </c>
      <c r="AE12" s="416" t="str">
        <f>'FY 22 Rural VA Calculator'!Z6</f>
        <v>Non-Labor Portion</v>
      </c>
      <c r="AF12" s="417" t="str">
        <f>'FY 22 Rural VA Calculator'!AA6</f>
        <v>Wage Index Adjusted VA Base Rate</v>
      </c>
      <c r="AG12" s="475" t="str">
        <f>'FY 22 Rural VA Calculator'!AB6</f>
        <v>VA Base Rate * 1</v>
      </c>
      <c r="AH12" s="416" t="str">
        <f>'FY 22 Rural VA Calculator'!AC6</f>
        <v>VA Base Rate * 1</v>
      </c>
      <c r="AI12" s="416" t="str">
        <f>'FY 22 Rural VA Calculator'!AD6</f>
        <v>VA Base Rate * 1</v>
      </c>
      <c r="AJ12" s="416" t="str">
        <f>'FY 22 Rural VA Calculator'!AE6</f>
        <v>VA Base Rate * 1</v>
      </c>
      <c r="AK12" s="416" t="str">
        <f>'FY 22 Rural VA Calculator'!AF6</f>
        <v>VA Base Rate * 1</v>
      </c>
      <c r="AL12" s="416" t="str">
        <f>'FY 22 Rural VA Calculator'!AG6</f>
        <v>VA Base Rate * 1</v>
      </c>
      <c r="AM12" s="416" t="str">
        <f>'FY 22 Rural VA Calculator'!AH6</f>
        <v>VA Base Rate * 1</v>
      </c>
      <c r="AN12" s="416" t="str">
        <f>'FY 22 Rural VA Calculator'!AI6</f>
        <v>VA Base Rate * 1</v>
      </c>
      <c r="AO12" s="416" t="str">
        <f>'FY 22 Rural VA Calculator'!AJ6</f>
        <v>VA Base Rate * 1</v>
      </c>
      <c r="AP12" s="416" t="str">
        <f>'FY 22 Rural VA Calculator'!AK6</f>
        <v>VA Base Rate * 1</v>
      </c>
      <c r="AQ12" s="416" t="str">
        <f>'FY 22 Rural VA Calculator'!AL6</f>
        <v>VA Base Rate * 1</v>
      </c>
      <c r="AR12" s="416" t="str">
        <f>'FY 22 Rural VA Calculator'!AM6</f>
        <v>VA Base Rate * 1</v>
      </c>
      <c r="AS12" s="416" t="str">
        <f>'FY 22 Rural VA Calculator'!AN6</f>
        <v>VA Base Rate * 1</v>
      </c>
      <c r="AT12" s="417" t="str">
        <f>'FY 22 Rural VA Calculator'!AO6</f>
        <v>VA Base Rate * 1</v>
      </c>
      <c r="AU12" s="496" t="str">
        <f>'FY 22 Rural VA Calculator'!AP6</f>
        <v>VA Base Rate * 1</v>
      </c>
    </row>
    <row r="13" spans="1:47" x14ac:dyDescent="0.25">
      <c r="A13" s="354" t="str">
        <f>'FY 22 Rural VA Calculator'!A7</f>
        <v>ES3</v>
      </c>
      <c r="B13" s="462" t="str">
        <f>'FY 22 Rural VA Calculator'!B7</f>
        <v>0-14</v>
      </c>
      <c r="C13" s="330">
        <f>'FY 22 Rural VA Calculator'!E7</f>
        <v>104.63</v>
      </c>
      <c r="D13" s="155">
        <f>'FY 22 Rural VA Calculator'!F7</f>
        <v>4.0599999999999996</v>
      </c>
      <c r="E13" s="199">
        <f>'FY 22 Rural VA Calculator'!G7</f>
        <v>424.79779999999994</v>
      </c>
      <c r="F13" s="337">
        <f>'FY 22 Rural VA Calculator'!AR7</f>
        <v>299.05765119999995</v>
      </c>
      <c r="G13" s="337">
        <f>'FY 22 Rural VA Calculator'!AS7</f>
        <v>125.74014879999999</v>
      </c>
      <c r="H13" s="356">
        <f>'FY 22 Rural VA Calculator'!AT7</f>
        <v>424.79779999999994</v>
      </c>
      <c r="I13" s="360">
        <f>'FY 22 Rural VA Calculator'!AU7</f>
        <v>424.79779999999994</v>
      </c>
      <c r="J13" s="361">
        <f>'FY 22 Rural VA Calculator'!AV7</f>
        <v>424.79779999999994</v>
      </c>
      <c r="K13" s="361">
        <f>'FY 22 Rural VA Calculator'!AW7</f>
        <v>424.79779999999994</v>
      </c>
      <c r="L13" s="361">
        <f>'FY 22 Rural VA Calculator'!AX7</f>
        <v>424.79779999999994</v>
      </c>
      <c r="M13" s="361">
        <f>'FY 22 Rural VA Calculator'!AY7</f>
        <v>424.79779999999994</v>
      </c>
      <c r="N13" s="361">
        <f>'FY 22 Rural VA Calculator'!AZ7</f>
        <v>424.79779999999994</v>
      </c>
      <c r="O13" s="361">
        <f>'FY 22 Rural VA Calculator'!BA7</f>
        <v>424.79779999999994</v>
      </c>
      <c r="P13" s="361">
        <f>'FY 22 Rural VA Calculator'!BB7</f>
        <v>424.79779999999994</v>
      </c>
      <c r="Q13" s="361">
        <f>'FY 22 Rural VA Calculator'!BC7</f>
        <v>424.79779999999994</v>
      </c>
      <c r="R13" s="361">
        <f>'FY 22 Rural VA Calculator'!BD7</f>
        <v>424.79779999999994</v>
      </c>
      <c r="S13" s="361">
        <f>'FY 22 Rural VA Calculator'!BE7</f>
        <v>424.79779999999994</v>
      </c>
      <c r="T13" s="361">
        <f>'FY 22 Rural VA Calculator'!BF7</f>
        <v>424.79779999999994</v>
      </c>
      <c r="U13" s="361">
        <f>'FY 22 Rural VA Calculator'!BG7</f>
        <v>424.79779999999994</v>
      </c>
      <c r="V13" s="361">
        <f>'FY 22 Rural VA Calculator'!BH7</f>
        <v>424.79779999999994</v>
      </c>
      <c r="X13" s="370" t="str">
        <f>'FY 22 Rural VA Calculator'!A7</f>
        <v>ES3</v>
      </c>
      <c r="Y13" s="463" t="str">
        <f>'FY 22 Rural VA Calculator'!B7</f>
        <v>0-14</v>
      </c>
      <c r="Z13" s="387">
        <f>'FY 22 Rural VA Calculator'!E7</f>
        <v>104.63</v>
      </c>
      <c r="AA13" s="388">
        <f>'FY 22 Rural VA Calculator'!F7</f>
        <v>4.0599999999999996</v>
      </c>
      <c r="AB13" s="387">
        <f>'FY 22 Rural VA Calculator'!G7</f>
        <v>424.79779999999994</v>
      </c>
      <c r="AC13" s="387">
        <f>'FY 22 Rural VA Calculator'!H7</f>
        <v>254.87867999999995</v>
      </c>
      <c r="AD13" s="336">
        <f>'FY 22 Rural VA Calculator'!Y7</f>
        <v>179.43459071999996</v>
      </c>
      <c r="AE13" s="336">
        <f>'FY 22 Rural VA Calculator'!Z7</f>
        <v>75.444089279999986</v>
      </c>
      <c r="AF13" s="377">
        <f>'FY 22 Rural VA Calculator'!AA7</f>
        <v>254.87867999999995</v>
      </c>
      <c r="AG13" s="378">
        <f>'FY 22 Rural VA Calculator'!AB7</f>
        <v>254.87867999999995</v>
      </c>
      <c r="AH13" s="379">
        <f>'FY 22 Rural VA Calculator'!AC7</f>
        <v>254.87867999999995</v>
      </c>
      <c r="AI13" s="379">
        <f>'FY 22 Rural VA Calculator'!AD7</f>
        <v>254.87867999999995</v>
      </c>
      <c r="AJ13" s="379">
        <f>'FY 22 Rural VA Calculator'!AE7</f>
        <v>254.87867999999995</v>
      </c>
      <c r="AK13" s="379">
        <f>'FY 22 Rural VA Calculator'!AF7</f>
        <v>254.87867999999995</v>
      </c>
      <c r="AL13" s="379">
        <f>'FY 22 Rural VA Calculator'!AG7</f>
        <v>254.87867999999995</v>
      </c>
      <c r="AM13" s="379">
        <f>'FY 22 Rural VA Calculator'!AH7</f>
        <v>254.87867999999995</v>
      </c>
      <c r="AN13" s="379">
        <f>'FY 22 Rural VA Calculator'!AI7</f>
        <v>254.87867999999995</v>
      </c>
      <c r="AO13" s="379">
        <f>'FY 22 Rural VA Calculator'!AJ7</f>
        <v>254.87867999999995</v>
      </c>
      <c r="AP13" s="379">
        <f>'FY 22 Rural VA Calculator'!AK7</f>
        <v>254.87867999999995</v>
      </c>
      <c r="AQ13" s="379">
        <f>'FY 22 Rural VA Calculator'!AL7</f>
        <v>254.87867999999995</v>
      </c>
      <c r="AR13" s="379">
        <f>'FY 22 Rural VA Calculator'!AM7</f>
        <v>254.87867999999995</v>
      </c>
      <c r="AS13" s="379">
        <f>'FY 22 Rural VA Calculator'!AN7</f>
        <v>254.87867999999995</v>
      </c>
      <c r="AT13" s="393">
        <f>'FY 22 Rural VA Calculator'!AO7</f>
        <v>254.87867999999995</v>
      </c>
      <c r="AU13" s="395">
        <f>'FY 22 Rural VA Calculator'!AP7</f>
        <v>254.87867999999995</v>
      </c>
    </row>
    <row r="14" spans="1:47" x14ac:dyDescent="0.25">
      <c r="A14" s="354" t="str">
        <f>'FY 22 Rural VA Calculator'!A8</f>
        <v>ES2</v>
      </c>
      <c r="B14" s="462" t="str">
        <f>'FY 22 Rural VA Calculator'!B8</f>
        <v>0-14</v>
      </c>
      <c r="C14" s="330">
        <f>'FY 22 Rural VA Calculator'!E8</f>
        <v>104.63</v>
      </c>
      <c r="D14" s="155">
        <f>'FY 22 Rural VA Calculator'!F8</f>
        <v>3.07</v>
      </c>
      <c r="E14" s="199">
        <f>'FY 22 Rural VA Calculator'!G8</f>
        <v>321.21409999999997</v>
      </c>
      <c r="F14" s="337">
        <f>'FY 22 Rural VA Calculator'!AR8</f>
        <v>226.13472639999998</v>
      </c>
      <c r="G14" s="337">
        <f>'FY 22 Rural VA Calculator'!AS8</f>
        <v>95.079373599999997</v>
      </c>
      <c r="H14" s="356">
        <f>'FY 22 Rural VA Calculator'!AT8</f>
        <v>321.21409999999997</v>
      </c>
      <c r="I14" s="360">
        <f>'FY 22 Rural VA Calculator'!AU8</f>
        <v>321.21409999999997</v>
      </c>
      <c r="J14" s="361">
        <f>'FY 22 Rural VA Calculator'!AV8</f>
        <v>321.21409999999997</v>
      </c>
      <c r="K14" s="361">
        <f>'FY 22 Rural VA Calculator'!AW8</f>
        <v>321.21409999999997</v>
      </c>
      <c r="L14" s="361">
        <f>'FY 22 Rural VA Calculator'!AX8</f>
        <v>321.21409999999997</v>
      </c>
      <c r="M14" s="361">
        <f>'FY 22 Rural VA Calculator'!AY8</f>
        <v>321.21409999999997</v>
      </c>
      <c r="N14" s="361">
        <f>'FY 22 Rural VA Calculator'!AZ8</f>
        <v>321.21409999999997</v>
      </c>
      <c r="O14" s="361">
        <f>'FY 22 Rural VA Calculator'!BA8</f>
        <v>321.21409999999997</v>
      </c>
      <c r="P14" s="361">
        <f>'FY 22 Rural VA Calculator'!BB8</f>
        <v>321.21409999999997</v>
      </c>
      <c r="Q14" s="361">
        <f>'FY 22 Rural VA Calculator'!BC8</f>
        <v>321.21409999999997</v>
      </c>
      <c r="R14" s="361">
        <f>'FY 22 Rural VA Calculator'!BD8</f>
        <v>321.21409999999997</v>
      </c>
      <c r="S14" s="361">
        <f>'FY 22 Rural VA Calculator'!BE8</f>
        <v>321.21409999999997</v>
      </c>
      <c r="T14" s="361">
        <f>'FY 22 Rural VA Calculator'!BF8</f>
        <v>321.21409999999997</v>
      </c>
      <c r="U14" s="361">
        <f>'FY 22 Rural VA Calculator'!BG8</f>
        <v>321.21409999999997</v>
      </c>
      <c r="V14" s="361">
        <f>'FY 22 Rural VA Calculator'!BH8</f>
        <v>321.21409999999997</v>
      </c>
      <c r="X14" s="370" t="str">
        <f>'FY 22 Rural VA Calculator'!A8</f>
        <v>ES2</v>
      </c>
      <c r="Y14" s="463" t="str">
        <f>'FY 22 Rural VA Calculator'!B8</f>
        <v>0-14</v>
      </c>
      <c r="Z14" s="387">
        <f>'FY 22 Rural VA Calculator'!E8</f>
        <v>104.63</v>
      </c>
      <c r="AA14" s="388">
        <f>'FY 22 Rural VA Calculator'!F8</f>
        <v>3.07</v>
      </c>
      <c r="AB14" s="387">
        <f>'FY 22 Rural VA Calculator'!G8</f>
        <v>321.21409999999997</v>
      </c>
      <c r="AC14" s="387">
        <f>'FY 22 Rural VA Calculator'!H8</f>
        <v>192.72845999999998</v>
      </c>
      <c r="AD14" s="336">
        <f>'FY 22 Rural VA Calculator'!Y8</f>
        <v>135.68083583999999</v>
      </c>
      <c r="AE14" s="336">
        <f>'FY 22 Rural VA Calculator'!Z8</f>
        <v>57.047624159999998</v>
      </c>
      <c r="AF14" s="377">
        <f>'FY 22 Rural VA Calculator'!AA8</f>
        <v>192.72845999999998</v>
      </c>
      <c r="AG14" s="378">
        <f>'FY 22 Rural VA Calculator'!AB8</f>
        <v>192.72845999999998</v>
      </c>
      <c r="AH14" s="379">
        <f>'FY 22 Rural VA Calculator'!AC8</f>
        <v>192.72845999999998</v>
      </c>
      <c r="AI14" s="379">
        <f>'FY 22 Rural VA Calculator'!AD8</f>
        <v>192.72845999999998</v>
      </c>
      <c r="AJ14" s="379">
        <f>'FY 22 Rural VA Calculator'!AE8</f>
        <v>192.72845999999998</v>
      </c>
      <c r="AK14" s="379">
        <f>'FY 22 Rural VA Calculator'!AF8</f>
        <v>192.72845999999998</v>
      </c>
      <c r="AL14" s="379">
        <f>'FY 22 Rural VA Calculator'!AG8</f>
        <v>192.72845999999998</v>
      </c>
      <c r="AM14" s="379">
        <f>'FY 22 Rural VA Calculator'!AH8</f>
        <v>192.72845999999998</v>
      </c>
      <c r="AN14" s="379">
        <f>'FY 22 Rural VA Calculator'!AI8</f>
        <v>192.72845999999998</v>
      </c>
      <c r="AO14" s="379">
        <f>'FY 22 Rural VA Calculator'!AJ8</f>
        <v>192.72845999999998</v>
      </c>
      <c r="AP14" s="379">
        <f>'FY 22 Rural VA Calculator'!AK8</f>
        <v>192.72845999999998</v>
      </c>
      <c r="AQ14" s="379">
        <f>'FY 22 Rural VA Calculator'!AL8</f>
        <v>192.72845999999998</v>
      </c>
      <c r="AR14" s="379">
        <f>'FY 22 Rural VA Calculator'!AM8</f>
        <v>192.72845999999998</v>
      </c>
      <c r="AS14" s="379">
        <f>'FY 22 Rural VA Calculator'!AN8</f>
        <v>192.72845999999998</v>
      </c>
      <c r="AT14" s="393">
        <f>'FY 22 Rural VA Calculator'!AO8</f>
        <v>192.72845999999998</v>
      </c>
      <c r="AU14" s="395">
        <f>'FY 22 Rural VA Calculator'!AP8</f>
        <v>192.72845999999998</v>
      </c>
    </row>
    <row r="15" spans="1:47" x14ac:dyDescent="0.25">
      <c r="A15" s="354" t="str">
        <f>'FY 22 Rural VA Calculator'!A9</f>
        <v>ES1</v>
      </c>
      <c r="B15" s="462" t="str">
        <f>'FY 22 Rural VA Calculator'!B9</f>
        <v>0-14</v>
      </c>
      <c r="C15" s="330">
        <f>'FY 22 Rural VA Calculator'!E9</f>
        <v>104.63</v>
      </c>
      <c r="D15" s="155">
        <f>'FY 22 Rural VA Calculator'!F9</f>
        <v>2.93</v>
      </c>
      <c r="E15" s="199">
        <f>'FY 22 Rural VA Calculator'!G9</f>
        <v>306.5659</v>
      </c>
      <c r="F15" s="337">
        <f>'FY 22 Rural VA Calculator'!AR9</f>
        <v>215.8223936</v>
      </c>
      <c r="G15" s="337">
        <f>'FY 22 Rural VA Calculator'!AS9</f>
        <v>90.743506400000001</v>
      </c>
      <c r="H15" s="356">
        <f>'FY 22 Rural VA Calculator'!AT9</f>
        <v>306.5659</v>
      </c>
      <c r="I15" s="360">
        <f>'FY 22 Rural VA Calculator'!AU9</f>
        <v>306.5659</v>
      </c>
      <c r="J15" s="361">
        <f>'FY 22 Rural VA Calculator'!AV9</f>
        <v>306.5659</v>
      </c>
      <c r="K15" s="361">
        <f>'FY 22 Rural VA Calculator'!AW9</f>
        <v>306.5659</v>
      </c>
      <c r="L15" s="361">
        <f>'FY 22 Rural VA Calculator'!AX9</f>
        <v>306.5659</v>
      </c>
      <c r="M15" s="361">
        <f>'FY 22 Rural VA Calculator'!AY9</f>
        <v>306.5659</v>
      </c>
      <c r="N15" s="361">
        <f>'FY 22 Rural VA Calculator'!AZ9</f>
        <v>306.5659</v>
      </c>
      <c r="O15" s="361">
        <f>'FY 22 Rural VA Calculator'!BA9</f>
        <v>306.5659</v>
      </c>
      <c r="P15" s="361">
        <f>'FY 22 Rural VA Calculator'!BB9</f>
        <v>306.5659</v>
      </c>
      <c r="Q15" s="361">
        <f>'FY 22 Rural VA Calculator'!BC9</f>
        <v>306.5659</v>
      </c>
      <c r="R15" s="361">
        <f>'FY 22 Rural VA Calculator'!BD9</f>
        <v>306.5659</v>
      </c>
      <c r="S15" s="361">
        <f>'FY 22 Rural VA Calculator'!BE9</f>
        <v>306.5659</v>
      </c>
      <c r="T15" s="361">
        <f>'FY 22 Rural VA Calculator'!BF9</f>
        <v>306.5659</v>
      </c>
      <c r="U15" s="361">
        <f>'FY 22 Rural VA Calculator'!BG9</f>
        <v>306.5659</v>
      </c>
      <c r="V15" s="361">
        <f>'FY 22 Rural VA Calculator'!BH9</f>
        <v>306.5659</v>
      </c>
      <c r="X15" s="370" t="str">
        <f>'FY 22 Rural VA Calculator'!A9</f>
        <v>ES1</v>
      </c>
      <c r="Y15" s="463" t="str">
        <f>'FY 22 Rural VA Calculator'!B9</f>
        <v>0-14</v>
      </c>
      <c r="Z15" s="387">
        <f>'FY 22 Rural VA Calculator'!E9</f>
        <v>104.63</v>
      </c>
      <c r="AA15" s="388">
        <f>'FY 22 Rural VA Calculator'!F9</f>
        <v>2.93</v>
      </c>
      <c r="AB15" s="387">
        <f>'FY 22 Rural VA Calculator'!G9</f>
        <v>306.5659</v>
      </c>
      <c r="AC15" s="387">
        <f>'FY 22 Rural VA Calculator'!H9</f>
        <v>183.93953999999999</v>
      </c>
      <c r="AD15" s="336">
        <f>'FY 22 Rural VA Calculator'!Y9</f>
        <v>129.49343615999999</v>
      </c>
      <c r="AE15" s="336">
        <f>'FY 22 Rural VA Calculator'!Z9</f>
        <v>54.446103840000006</v>
      </c>
      <c r="AF15" s="377">
        <f>'FY 22 Rural VA Calculator'!AA9</f>
        <v>183.93953999999999</v>
      </c>
      <c r="AG15" s="378">
        <f>'FY 22 Rural VA Calculator'!AB9</f>
        <v>183.93953999999999</v>
      </c>
      <c r="AH15" s="379">
        <f>'FY 22 Rural VA Calculator'!AC9</f>
        <v>183.93953999999999</v>
      </c>
      <c r="AI15" s="379">
        <f>'FY 22 Rural VA Calculator'!AD9</f>
        <v>183.93953999999999</v>
      </c>
      <c r="AJ15" s="379">
        <f>'FY 22 Rural VA Calculator'!AE9</f>
        <v>183.93953999999999</v>
      </c>
      <c r="AK15" s="379">
        <f>'FY 22 Rural VA Calculator'!AF9</f>
        <v>183.93953999999999</v>
      </c>
      <c r="AL15" s="379">
        <f>'FY 22 Rural VA Calculator'!AG9</f>
        <v>183.93953999999999</v>
      </c>
      <c r="AM15" s="379">
        <f>'FY 22 Rural VA Calculator'!AH9</f>
        <v>183.93953999999999</v>
      </c>
      <c r="AN15" s="379">
        <f>'FY 22 Rural VA Calculator'!AI9</f>
        <v>183.93953999999999</v>
      </c>
      <c r="AO15" s="379">
        <f>'FY 22 Rural VA Calculator'!AJ9</f>
        <v>183.93953999999999</v>
      </c>
      <c r="AP15" s="379">
        <f>'FY 22 Rural VA Calculator'!AK9</f>
        <v>183.93953999999999</v>
      </c>
      <c r="AQ15" s="379">
        <f>'FY 22 Rural VA Calculator'!AL9</f>
        <v>183.93953999999999</v>
      </c>
      <c r="AR15" s="379">
        <f>'FY 22 Rural VA Calculator'!AM9</f>
        <v>183.93953999999999</v>
      </c>
      <c r="AS15" s="379">
        <f>'FY 22 Rural VA Calculator'!AN9</f>
        <v>183.93953999999999</v>
      </c>
      <c r="AT15" s="393">
        <f>'FY 22 Rural VA Calculator'!AO9</f>
        <v>183.93953999999999</v>
      </c>
      <c r="AU15" s="395">
        <f>'FY 22 Rural VA Calculator'!AP9</f>
        <v>183.93953999999999</v>
      </c>
    </row>
    <row r="16" spans="1:47" x14ac:dyDescent="0.25">
      <c r="A16" s="354" t="str">
        <f>'FY 22 Rural VA Calculator'!A10</f>
        <v>HDE2</v>
      </c>
      <c r="B16" s="462" t="str">
        <f>'FY 22 Rural VA Calculator'!B10</f>
        <v>0-5</v>
      </c>
      <c r="C16" s="330">
        <f>'FY 22 Rural VA Calculator'!E10</f>
        <v>104.63</v>
      </c>
      <c r="D16" s="155">
        <f>'FY 22 Rural VA Calculator'!F10</f>
        <v>2.4</v>
      </c>
      <c r="E16" s="199">
        <f>'FY 22 Rural VA Calculator'!G10</f>
        <v>251.11199999999997</v>
      </c>
      <c r="F16" s="337">
        <f>'FY 22 Rural VA Calculator'!AR10</f>
        <v>176.78284799999997</v>
      </c>
      <c r="G16" s="337">
        <f>'FY 22 Rural VA Calculator'!AS10</f>
        <v>74.329151999999993</v>
      </c>
      <c r="H16" s="356">
        <f>'FY 22 Rural VA Calculator'!AT10</f>
        <v>251.11199999999997</v>
      </c>
      <c r="I16" s="360">
        <f>'FY 22 Rural VA Calculator'!AU10</f>
        <v>251.11199999999997</v>
      </c>
      <c r="J16" s="361">
        <f>'FY 22 Rural VA Calculator'!AV10</f>
        <v>251.11199999999997</v>
      </c>
      <c r="K16" s="361">
        <f>'FY 22 Rural VA Calculator'!AW10</f>
        <v>251.11199999999997</v>
      </c>
      <c r="L16" s="361">
        <f>'FY 22 Rural VA Calculator'!AX10</f>
        <v>251.11199999999997</v>
      </c>
      <c r="M16" s="361">
        <f>'FY 22 Rural VA Calculator'!AY10</f>
        <v>251.11199999999997</v>
      </c>
      <c r="N16" s="361">
        <f>'FY 22 Rural VA Calculator'!AZ10</f>
        <v>251.11199999999997</v>
      </c>
      <c r="O16" s="361">
        <f>'FY 22 Rural VA Calculator'!BA10</f>
        <v>251.11199999999997</v>
      </c>
      <c r="P16" s="361">
        <f>'FY 22 Rural VA Calculator'!BB10</f>
        <v>251.11199999999997</v>
      </c>
      <c r="Q16" s="361">
        <f>'FY 22 Rural VA Calculator'!BC10</f>
        <v>251.11199999999997</v>
      </c>
      <c r="R16" s="361">
        <f>'FY 22 Rural VA Calculator'!BD10</f>
        <v>251.11199999999997</v>
      </c>
      <c r="S16" s="361">
        <f>'FY 22 Rural VA Calculator'!BE10</f>
        <v>251.11199999999997</v>
      </c>
      <c r="T16" s="361">
        <f>'FY 22 Rural VA Calculator'!BF10</f>
        <v>251.11199999999997</v>
      </c>
      <c r="U16" s="361">
        <f>'FY 22 Rural VA Calculator'!BG10</f>
        <v>251.11199999999997</v>
      </c>
      <c r="V16" s="361">
        <f>'FY 22 Rural VA Calculator'!BH10</f>
        <v>251.11199999999997</v>
      </c>
      <c r="X16" s="370" t="str">
        <f>'FY 22 Rural VA Calculator'!A10</f>
        <v>HDE2</v>
      </c>
      <c r="Y16" s="463" t="str">
        <f>'FY 22 Rural VA Calculator'!B10</f>
        <v>0-5</v>
      </c>
      <c r="Z16" s="387">
        <f>'FY 22 Rural VA Calculator'!E10</f>
        <v>104.63</v>
      </c>
      <c r="AA16" s="388">
        <f>'FY 22 Rural VA Calculator'!F10</f>
        <v>2.4</v>
      </c>
      <c r="AB16" s="387">
        <f>'FY 22 Rural VA Calculator'!G10</f>
        <v>251.11199999999997</v>
      </c>
      <c r="AC16" s="387">
        <f>'FY 22 Rural VA Calculator'!H10</f>
        <v>150.66719999999998</v>
      </c>
      <c r="AD16" s="336">
        <f>'FY 22 Rural VA Calculator'!Y10</f>
        <v>106.06970879999999</v>
      </c>
      <c r="AE16" s="336">
        <f>'FY 22 Rural VA Calculator'!Z10</f>
        <v>44.597491199999993</v>
      </c>
      <c r="AF16" s="377">
        <f>'FY 22 Rural VA Calculator'!AA10</f>
        <v>150.66719999999998</v>
      </c>
      <c r="AG16" s="378">
        <f>'FY 22 Rural VA Calculator'!AB10</f>
        <v>150.66719999999998</v>
      </c>
      <c r="AH16" s="379">
        <f>'FY 22 Rural VA Calculator'!AC10</f>
        <v>150.66719999999998</v>
      </c>
      <c r="AI16" s="379">
        <f>'FY 22 Rural VA Calculator'!AD10</f>
        <v>150.66719999999998</v>
      </c>
      <c r="AJ16" s="379">
        <f>'FY 22 Rural VA Calculator'!AE10</f>
        <v>150.66719999999998</v>
      </c>
      <c r="AK16" s="379">
        <f>'FY 22 Rural VA Calculator'!AF10</f>
        <v>150.66719999999998</v>
      </c>
      <c r="AL16" s="379">
        <f>'FY 22 Rural VA Calculator'!AG10</f>
        <v>150.66719999999998</v>
      </c>
      <c r="AM16" s="379">
        <f>'FY 22 Rural VA Calculator'!AH10</f>
        <v>150.66719999999998</v>
      </c>
      <c r="AN16" s="379">
        <f>'FY 22 Rural VA Calculator'!AI10</f>
        <v>150.66719999999998</v>
      </c>
      <c r="AO16" s="379">
        <f>'FY 22 Rural VA Calculator'!AJ10</f>
        <v>150.66719999999998</v>
      </c>
      <c r="AP16" s="379">
        <f>'FY 22 Rural VA Calculator'!AK10</f>
        <v>150.66719999999998</v>
      </c>
      <c r="AQ16" s="379">
        <f>'FY 22 Rural VA Calculator'!AL10</f>
        <v>150.66719999999998</v>
      </c>
      <c r="AR16" s="379">
        <f>'FY 22 Rural VA Calculator'!AM10</f>
        <v>150.66719999999998</v>
      </c>
      <c r="AS16" s="379">
        <f>'FY 22 Rural VA Calculator'!AN10</f>
        <v>150.66719999999998</v>
      </c>
      <c r="AT16" s="393">
        <f>'FY 22 Rural VA Calculator'!AO10</f>
        <v>150.66719999999998</v>
      </c>
      <c r="AU16" s="395">
        <f>'FY 22 Rural VA Calculator'!AP10</f>
        <v>150.66719999999998</v>
      </c>
    </row>
    <row r="17" spans="1:47" x14ac:dyDescent="0.25">
      <c r="A17" s="354" t="str">
        <f>'FY 22 Rural VA Calculator'!A11</f>
        <v>HBC2</v>
      </c>
      <c r="B17" s="462" t="str">
        <f>'FY 22 Rural VA Calculator'!B11</f>
        <v>6-14</v>
      </c>
      <c r="C17" s="330">
        <f>'FY 22 Rural VA Calculator'!E11</f>
        <v>104.63</v>
      </c>
      <c r="D17" s="155">
        <f>'FY 22 Rural VA Calculator'!F11</f>
        <v>2.2400000000000002</v>
      </c>
      <c r="E17" s="199">
        <f>'FY 22 Rural VA Calculator'!G11</f>
        <v>234.37120000000002</v>
      </c>
      <c r="F17" s="337">
        <f>'FY 22 Rural VA Calculator'!AR11</f>
        <v>164.9973248</v>
      </c>
      <c r="G17" s="337">
        <f>'FY 22 Rural VA Calculator'!AS11</f>
        <v>69.373875200000015</v>
      </c>
      <c r="H17" s="356">
        <f>'FY 22 Rural VA Calculator'!AT11</f>
        <v>234.37120000000002</v>
      </c>
      <c r="I17" s="360">
        <f>'FY 22 Rural VA Calculator'!AU11</f>
        <v>234.37120000000002</v>
      </c>
      <c r="J17" s="361">
        <f>'FY 22 Rural VA Calculator'!AV11</f>
        <v>234.37120000000002</v>
      </c>
      <c r="K17" s="361">
        <f>'FY 22 Rural VA Calculator'!AW11</f>
        <v>234.37120000000002</v>
      </c>
      <c r="L17" s="361">
        <f>'FY 22 Rural VA Calculator'!AX11</f>
        <v>234.37120000000002</v>
      </c>
      <c r="M17" s="361">
        <f>'FY 22 Rural VA Calculator'!AY11</f>
        <v>234.37120000000002</v>
      </c>
      <c r="N17" s="361">
        <f>'FY 22 Rural VA Calculator'!AZ11</f>
        <v>234.37120000000002</v>
      </c>
      <c r="O17" s="361">
        <f>'FY 22 Rural VA Calculator'!BA11</f>
        <v>234.37120000000002</v>
      </c>
      <c r="P17" s="361">
        <f>'FY 22 Rural VA Calculator'!BB11</f>
        <v>234.37120000000002</v>
      </c>
      <c r="Q17" s="361">
        <f>'FY 22 Rural VA Calculator'!BC11</f>
        <v>234.37120000000002</v>
      </c>
      <c r="R17" s="361">
        <f>'FY 22 Rural VA Calculator'!BD11</f>
        <v>234.37120000000002</v>
      </c>
      <c r="S17" s="361">
        <f>'FY 22 Rural VA Calculator'!BE11</f>
        <v>234.37120000000002</v>
      </c>
      <c r="T17" s="361">
        <f>'FY 22 Rural VA Calculator'!BF11</f>
        <v>234.37120000000002</v>
      </c>
      <c r="U17" s="361">
        <f>'FY 22 Rural VA Calculator'!BG11</f>
        <v>234.37120000000002</v>
      </c>
      <c r="V17" s="361">
        <f>'FY 22 Rural VA Calculator'!BH11</f>
        <v>234.37120000000002</v>
      </c>
      <c r="X17" s="370" t="str">
        <f>'FY 22 Rural VA Calculator'!A11</f>
        <v>HBC2</v>
      </c>
      <c r="Y17" s="463" t="str">
        <f>'FY 22 Rural VA Calculator'!B11</f>
        <v>6-14</v>
      </c>
      <c r="Z17" s="387">
        <f>'FY 22 Rural VA Calculator'!E11</f>
        <v>104.63</v>
      </c>
      <c r="AA17" s="388">
        <f>'FY 22 Rural VA Calculator'!F11</f>
        <v>2.2400000000000002</v>
      </c>
      <c r="AB17" s="387">
        <f>'FY 22 Rural VA Calculator'!G11</f>
        <v>234.37120000000002</v>
      </c>
      <c r="AC17" s="387">
        <f>'FY 22 Rural VA Calculator'!H11</f>
        <v>140.62272000000002</v>
      </c>
      <c r="AD17" s="336">
        <f>'FY 22 Rural VA Calculator'!Y11</f>
        <v>98.998394880000006</v>
      </c>
      <c r="AE17" s="336">
        <f>'FY 22 Rural VA Calculator'!Z11</f>
        <v>41.624325120000009</v>
      </c>
      <c r="AF17" s="377">
        <f>'FY 22 Rural VA Calculator'!AA11</f>
        <v>140.62272000000002</v>
      </c>
      <c r="AG17" s="378">
        <f>'FY 22 Rural VA Calculator'!AB11</f>
        <v>140.62272000000002</v>
      </c>
      <c r="AH17" s="379">
        <f>'FY 22 Rural VA Calculator'!AC11</f>
        <v>140.62272000000002</v>
      </c>
      <c r="AI17" s="379">
        <f>'FY 22 Rural VA Calculator'!AD11</f>
        <v>140.62272000000002</v>
      </c>
      <c r="AJ17" s="379">
        <f>'FY 22 Rural VA Calculator'!AE11</f>
        <v>140.62272000000002</v>
      </c>
      <c r="AK17" s="379">
        <f>'FY 22 Rural VA Calculator'!AF11</f>
        <v>140.62272000000002</v>
      </c>
      <c r="AL17" s="379">
        <f>'FY 22 Rural VA Calculator'!AG11</f>
        <v>140.62272000000002</v>
      </c>
      <c r="AM17" s="379">
        <f>'FY 22 Rural VA Calculator'!AH11</f>
        <v>140.62272000000002</v>
      </c>
      <c r="AN17" s="379">
        <f>'FY 22 Rural VA Calculator'!AI11</f>
        <v>140.62272000000002</v>
      </c>
      <c r="AO17" s="379">
        <f>'FY 22 Rural VA Calculator'!AJ11</f>
        <v>140.62272000000002</v>
      </c>
      <c r="AP17" s="379">
        <f>'FY 22 Rural VA Calculator'!AK11</f>
        <v>140.62272000000002</v>
      </c>
      <c r="AQ17" s="379">
        <f>'FY 22 Rural VA Calculator'!AL11</f>
        <v>140.62272000000002</v>
      </c>
      <c r="AR17" s="379">
        <f>'FY 22 Rural VA Calculator'!AM11</f>
        <v>140.62272000000002</v>
      </c>
      <c r="AS17" s="379">
        <f>'FY 22 Rural VA Calculator'!AN11</f>
        <v>140.62272000000002</v>
      </c>
      <c r="AT17" s="393">
        <f>'FY 22 Rural VA Calculator'!AO11</f>
        <v>140.62272000000002</v>
      </c>
      <c r="AU17" s="395">
        <f>'FY 22 Rural VA Calculator'!AP11</f>
        <v>140.62272000000002</v>
      </c>
    </row>
    <row r="18" spans="1:47" x14ac:dyDescent="0.25">
      <c r="A18" s="354" t="str">
        <f>'FY 22 Rural VA Calculator'!A12</f>
        <v>LDE2</v>
      </c>
      <c r="B18" s="462" t="str">
        <f>'FY 22 Rural VA Calculator'!B12</f>
        <v>0-5</v>
      </c>
      <c r="C18" s="330">
        <f>'FY 22 Rural VA Calculator'!E12</f>
        <v>104.63</v>
      </c>
      <c r="D18" s="155">
        <f>'FY 22 Rural VA Calculator'!F12</f>
        <v>2.08</v>
      </c>
      <c r="E18" s="199">
        <f>'FY 22 Rural VA Calculator'!G12</f>
        <v>217.63040000000001</v>
      </c>
      <c r="F18" s="337">
        <f>'FY 22 Rural VA Calculator'!AR12</f>
        <v>153.2118016</v>
      </c>
      <c r="G18" s="337">
        <f>'FY 22 Rural VA Calculator'!AS12</f>
        <v>64.418598400000008</v>
      </c>
      <c r="H18" s="356">
        <f>'FY 22 Rural VA Calculator'!AT12</f>
        <v>217.63040000000001</v>
      </c>
      <c r="I18" s="360">
        <f>'FY 22 Rural VA Calculator'!AU12</f>
        <v>217.63040000000001</v>
      </c>
      <c r="J18" s="361">
        <f>'FY 22 Rural VA Calculator'!AV12</f>
        <v>217.63040000000001</v>
      </c>
      <c r="K18" s="361">
        <f>'FY 22 Rural VA Calculator'!AW12</f>
        <v>217.63040000000001</v>
      </c>
      <c r="L18" s="361">
        <f>'FY 22 Rural VA Calculator'!AX12</f>
        <v>217.63040000000001</v>
      </c>
      <c r="M18" s="361">
        <f>'FY 22 Rural VA Calculator'!AY12</f>
        <v>217.63040000000001</v>
      </c>
      <c r="N18" s="361">
        <f>'FY 22 Rural VA Calculator'!AZ12</f>
        <v>217.63040000000001</v>
      </c>
      <c r="O18" s="361">
        <f>'FY 22 Rural VA Calculator'!BA12</f>
        <v>217.63040000000001</v>
      </c>
      <c r="P18" s="361">
        <f>'FY 22 Rural VA Calculator'!BB12</f>
        <v>217.63040000000001</v>
      </c>
      <c r="Q18" s="361">
        <f>'FY 22 Rural VA Calculator'!BC12</f>
        <v>217.63040000000001</v>
      </c>
      <c r="R18" s="361">
        <f>'FY 22 Rural VA Calculator'!BD12</f>
        <v>217.63040000000001</v>
      </c>
      <c r="S18" s="361">
        <f>'FY 22 Rural VA Calculator'!BE12</f>
        <v>217.63040000000001</v>
      </c>
      <c r="T18" s="361">
        <f>'FY 22 Rural VA Calculator'!BF12</f>
        <v>217.63040000000001</v>
      </c>
      <c r="U18" s="361">
        <f>'FY 22 Rural VA Calculator'!BG12</f>
        <v>217.63040000000001</v>
      </c>
      <c r="V18" s="361">
        <f>'FY 22 Rural VA Calculator'!BH12</f>
        <v>217.63040000000001</v>
      </c>
      <c r="X18" s="370" t="str">
        <f>'FY 22 Rural VA Calculator'!A12</f>
        <v>LDE2</v>
      </c>
      <c r="Y18" s="463" t="str">
        <f>'FY 22 Rural VA Calculator'!B12</f>
        <v>0-5</v>
      </c>
      <c r="Z18" s="387">
        <f>'FY 22 Rural VA Calculator'!E12</f>
        <v>104.63</v>
      </c>
      <c r="AA18" s="388">
        <f>'FY 22 Rural VA Calculator'!F12</f>
        <v>2.08</v>
      </c>
      <c r="AB18" s="387">
        <f>'FY 22 Rural VA Calculator'!G12</f>
        <v>217.63040000000001</v>
      </c>
      <c r="AC18" s="387">
        <f>'FY 22 Rural VA Calculator'!H12</f>
        <v>130.57823999999999</v>
      </c>
      <c r="AD18" s="336">
        <f>'FY 22 Rural VA Calculator'!Y12</f>
        <v>91.927080959999984</v>
      </c>
      <c r="AE18" s="336">
        <f>'FY 22 Rural VA Calculator'!Z12</f>
        <v>38.65115904000001</v>
      </c>
      <c r="AF18" s="377">
        <f>'FY 22 Rural VA Calculator'!AA12</f>
        <v>130.57823999999999</v>
      </c>
      <c r="AG18" s="378">
        <f>'FY 22 Rural VA Calculator'!AB12</f>
        <v>130.57823999999999</v>
      </c>
      <c r="AH18" s="379">
        <f>'FY 22 Rural VA Calculator'!AC12</f>
        <v>130.57823999999999</v>
      </c>
      <c r="AI18" s="379">
        <f>'FY 22 Rural VA Calculator'!AD12</f>
        <v>130.57823999999999</v>
      </c>
      <c r="AJ18" s="379">
        <f>'FY 22 Rural VA Calculator'!AE12</f>
        <v>130.57823999999999</v>
      </c>
      <c r="AK18" s="379">
        <f>'FY 22 Rural VA Calculator'!AF12</f>
        <v>130.57823999999999</v>
      </c>
      <c r="AL18" s="379">
        <f>'FY 22 Rural VA Calculator'!AG12</f>
        <v>130.57823999999999</v>
      </c>
      <c r="AM18" s="379">
        <f>'FY 22 Rural VA Calculator'!AH12</f>
        <v>130.57823999999999</v>
      </c>
      <c r="AN18" s="379">
        <f>'FY 22 Rural VA Calculator'!AI12</f>
        <v>130.57823999999999</v>
      </c>
      <c r="AO18" s="379">
        <f>'FY 22 Rural VA Calculator'!AJ12</f>
        <v>130.57823999999999</v>
      </c>
      <c r="AP18" s="379">
        <f>'FY 22 Rural VA Calculator'!AK12</f>
        <v>130.57823999999999</v>
      </c>
      <c r="AQ18" s="379">
        <f>'FY 22 Rural VA Calculator'!AL12</f>
        <v>130.57823999999999</v>
      </c>
      <c r="AR18" s="379">
        <f>'FY 22 Rural VA Calculator'!AM12</f>
        <v>130.57823999999999</v>
      </c>
      <c r="AS18" s="379">
        <f>'FY 22 Rural VA Calculator'!AN12</f>
        <v>130.57823999999999</v>
      </c>
      <c r="AT18" s="393">
        <f>'FY 22 Rural VA Calculator'!AO12</f>
        <v>130.57823999999999</v>
      </c>
      <c r="AU18" s="395">
        <f>'FY 22 Rural VA Calculator'!AP12</f>
        <v>130.57823999999999</v>
      </c>
    </row>
    <row r="19" spans="1:47" x14ac:dyDescent="0.25">
      <c r="A19" s="354" t="str">
        <f>'FY 22 Rural VA Calculator'!A13</f>
        <v>HDE1</v>
      </c>
      <c r="B19" s="462" t="str">
        <f>'FY 22 Rural VA Calculator'!B13</f>
        <v>0-5</v>
      </c>
      <c r="C19" s="330">
        <f>'FY 22 Rural VA Calculator'!E13</f>
        <v>104.63</v>
      </c>
      <c r="D19" s="155">
        <f>'FY 22 Rural VA Calculator'!F13</f>
        <v>1.99</v>
      </c>
      <c r="E19" s="199">
        <f>'FY 22 Rural VA Calculator'!G13</f>
        <v>208.21369999999999</v>
      </c>
      <c r="F19" s="337">
        <f>'FY 22 Rural VA Calculator'!AR13</f>
        <v>146.58244479999999</v>
      </c>
      <c r="G19" s="337">
        <f>'FY 22 Rural VA Calculator'!AS13</f>
        <v>61.631255199999998</v>
      </c>
      <c r="H19" s="356">
        <f>'FY 22 Rural VA Calculator'!AT13</f>
        <v>208.21369999999999</v>
      </c>
      <c r="I19" s="360">
        <f>'FY 22 Rural VA Calculator'!AU13</f>
        <v>208.21369999999999</v>
      </c>
      <c r="J19" s="361">
        <f>'FY 22 Rural VA Calculator'!AV13</f>
        <v>208.21369999999999</v>
      </c>
      <c r="K19" s="361">
        <f>'FY 22 Rural VA Calculator'!AW13</f>
        <v>208.21369999999999</v>
      </c>
      <c r="L19" s="361">
        <f>'FY 22 Rural VA Calculator'!AX13</f>
        <v>208.21369999999999</v>
      </c>
      <c r="M19" s="361">
        <f>'FY 22 Rural VA Calculator'!AY13</f>
        <v>208.21369999999999</v>
      </c>
      <c r="N19" s="361">
        <f>'FY 22 Rural VA Calculator'!AZ13</f>
        <v>208.21369999999999</v>
      </c>
      <c r="O19" s="361">
        <f>'FY 22 Rural VA Calculator'!BA13</f>
        <v>208.21369999999999</v>
      </c>
      <c r="P19" s="361">
        <f>'FY 22 Rural VA Calculator'!BB13</f>
        <v>208.21369999999999</v>
      </c>
      <c r="Q19" s="361">
        <f>'FY 22 Rural VA Calculator'!BC13</f>
        <v>208.21369999999999</v>
      </c>
      <c r="R19" s="361">
        <f>'FY 22 Rural VA Calculator'!BD13</f>
        <v>208.21369999999999</v>
      </c>
      <c r="S19" s="361">
        <f>'FY 22 Rural VA Calculator'!BE13</f>
        <v>208.21369999999999</v>
      </c>
      <c r="T19" s="361">
        <f>'FY 22 Rural VA Calculator'!BF13</f>
        <v>208.21369999999999</v>
      </c>
      <c r="U19" s="361">
        <f>'FY 22 Rural VA Calculator'!BG13</f>
        <v>208.21369999999999</v>
      </c>
      <c r="V19" s="361">
        <f>'FY 22 Rural VA Calculator'!BH13</f>
        <v>208.21369999999999</v>
      </c>
      <c r="X19" s="370" t="str">
        <f>'FY 22 Rural VA Calculator'!A13</f>
        <v>HDE1</v>
      </c>
      <c r="Y19" s="463" t="str">
        <f>'FY 22 Rural VA Calculator'!B13</f>
        <v>0-5</v>
      </c>
      <c r="Z19" s="387">
        <f>'FY 22 Rural VA Calculator'!E13</f>
        <v>104.63</v>
      </c>
      <c r="AA19" s="388">
        <f>'FY 22 Rural VA Calculator'!F13</f>
        <v>1.99</v>
      </c>
      <c r="AB19" s="387">
        <f>'FY 22 Rural VA Calculator'!G13</f>
        <v>208.21369999999999</v>
      </c>
      <c r="AC19" s="387">
        <f>'FY 22 Rural VA Calculator'!H13</f>
        <v>124.92821999999998</v>
      </c>
      <c r="AD19" s="336">
        <f>'FY 22 Rural VA Calculator'!Y13</f>
        <v>87.949466879999989</v>
      </c>
      <c r="AE19" s="336">
        <f>'FY 22 Rural VA Calculator'!Z13</f>
        <v>36.978753119999993</v>
      </c>
      <c r="AF19" s="377">
        <f>'FY 22 Rural VA Calculator'!AA13</f>
        <v>124.92821999999998</v>
      </c>
      <c r="AG19" s="378">
        <f>'FY 22 Rural VA Calculator'!AB13</f>
        <v>124.92821999999998</v>
      </c>
      <c r="AH19" s="379">
        <f>'FY 22 Rural VA Calculator'!AC13</f>
        <v>124.92821999999998</v>
      </c>
      <c r="AI19" s="379">
        <f>'FY 22 Rural VA Calculator'!AD13</f>
        <v>124.92821999999998</v>
      </c>
      <c r="AJ19" s="379">
        <f>'FY 22 Rural VA Calculator'!AE13</f>
        <v>124.92821999999998</v>
      </c>
      <c r="AK19" s="379">
        <f>'FY 22 Rural VA Calculator'!AF13</f>
        <v>124.92821999999998</v>
      </c>
      <c r="AL19" s="379">
        <f>'FY 22 Rural VA Calculator'!AG13</f>
        <v>124.92821999999998</v>
      </c>
      <c r="AM19" s="379">
        <f>'FY 22 Rural VA Calculator'!AH13</f>
        <v>124.92821999999998</v>
      </c>
      <c r="AN19" s="379">
        <f>'FY 22 Rural VA Calculator'!AI13</f>
        <v>124.92821999999998</v>
      </c>
      <c r="AO19" s="379">
        <f>'FY 22 Rural VA Calculator'!AJ13</f>
        <v>124.92821999999998</v>
      </c>
      <c r="AP19" s="379">
        <f>'FY 22 Rural VA Calculator'!AK13</f>
        <v>124.92821999999998</v>
      </c>
      <c r="AQ19" s="379">
        <f>'FY 22 Rural VA Calculator'!AL13</f>
        <v>124.92821999999998</v>
      </c>
      <c r="AR19" s="379">
        <f>'FY 22 Rural VA Calculator'!AM13</f>
        <v>124.92821999999998</v>
      </c>
      <c r="AS19" s="379">
        <f>'FY 22 Rural VA Calculator'!AN13</f>
        <v>124.92821999999998</v>
      </c>
      <c r="AT19" s="393">
        <f>'FY 22 Rural VA Calculator'!AO13</f>
        <v>124.92821999999998</v>
      </c>
      <c r="AU19" s="395">
        <f>'FY 22 Rural VA Calculator'!AP13</f>
        <v>124.92821999999998</v>
      </c>
    </row>
    <row r="20" spans="1:47" x14ac:dyDescent="0.25">
      <c r="A20" s="354" t="str">
        <f>'FY 22 Rural VA Calculator'!A14</f>
        <v>CDE2</v>
      </c>
      <c r="B20" s="462" t="str">
        <f>'FY 22 Rural VA Calculator'!B14</f>
        <v>0-5</v>
      </c>
      <c r="C20" s="330">
        <f>'FY 22 Rural VA Calculator'!E14</f>
        <v>104.63</v>
      </c>
      <c r="D20" s="155">
        <f>'FY 22 Rural VA Calculator'!F14</f>
        <v>1.87</v>
      </c>
      <c r="E20" s="199">
        <f>'FY 22 Rural VA Calculator'!G14</f>
        <v>195.65809999999999</v>
      </c>
      <c r="F20" s="337">
        <f>'FY 22 Rural VA Calculator'!AR14</f>
        <v>137.74330239999998</v>
      </c>
      <c r="G20" s="337">
        <f>'FY 22 Rural VA Calculator'!AS14</f>
        <v>57.914797600000014</v>
      </c>
      <c r="H20" s="356">
        <f>'FY 22 Rural VA Calculator'!AT14</f>
        <v>195.65809999999999</v>
      </c>
      <c r="I20" s="360">
        <f>'FY 22 Rural VA Calculator'!AU14</f>
        <v>195.65809999999999</v>
      </c>
      <c r="J20" s="361">
        <f>'FY 22 Rural VA Calculator'!AV14</f>
        <v>195.65809999999999</v>
      </c>
      <c r="K20" s="361">
        <f>'FY 22 Rural VA Calculator'!AW14</f>
        <v>195.65809999999999</v>
      </c>
      <c r="L20" s="361">
        <f>'FY 22 Rural VA Calculator'!AX14</f>
        <v>195.65809999999999</v>
      </c>
      <c r="M20" s="361">
        <f>'FY 22 Rural VA Calculator'!AY14</f>
        <v>195.65809999999999</v>
      </c>
      <c r="N20" s="361">
        <f>'FY 22 Rural VA Calculator'!AZ14</f>
        <v>195.65809999999999</v>
      </c>
      <c r="O20" s="361">
        <f>'FY 22 Rural VA Calculator'!BA14</f>
        <v>195.65809999999999</v>
      </c>
      <c r="P20" s="361">
        <f>'FY 22 Rural VA Calculator'!BB14</f>
        <v>195.65809999999999</v>
      </c>
      <c r="Q20" s="361">
        <f>'FY 22 Rural VA Calculator'!BC14</f>
        <v>195.65809999999999</v>
      </c>
      <c r="R20" s="361">
        <f>'FY 22 Rural VA Calculator'!BD14</f>
        <v>195.65809999999999</v>
      </c>
      <c r="S20" s="361">
        <f>'FY 22 Rural VA Calculator'!BE14</f>
        <v>195.65809999999999</v>
      </c>
      <c r="T20" s="361">
        <f>'FY 22 Rural VA Calculator'!BF14</f>
        <v>195.65809999999999</v>
      </c>
      <c r="U20" s="361">
        <f>'FY 22 Rural VA Calculator'!BG14</f>
        <v>195.65809999999999</v>
      </c>
      <c r="V20" s="361">
        <f>'FY 22 Rural VA Calculator'!BH14</f>
        <v>195.65809999999999</v>
      </c>
      <c r="X20" s="370" t="str">
        <f>'FY 22 Rural VA Calculator'!A14</f>
        <v>CDE2</v>
      </c>
      <c r="Y20" s="463" t="str">
        <f>'FY 22 Rural VA Calculator'!B14</f>
        <v>0-5</v>
      </c>
      <c r="Z20" s="387">
        <f>'FY 22 Rural VA Calculator'!E14</f>
        <v>104.63</v>
      </c>
      <c r="AA20" s="388">
        <f>'FY 22 Rural VA Calculator'!F14</f>
        <v>1.87</v>
      </c>
      <c r="AB20" s="387">
        <f>'FY 22 Rural VA Calculator'!G14</f>
        <v>195.65809999999999</v>
      </c>
      <c r="AC20" s="387">
        <f>'FY 22 Rural VA Calculator'!H14</f>
        <v>117.39485999999999</v>
      </c>
      <c r="AD20" s="336">
        <f>'FY 22 Rural VA Calculator'!Y14</f>
        <v>82.645981439999986</v>
      </c>
      <c r="AE20" s="336">
        <f>'FY 22 Rural VA Calculator'!Z14</f>
        <v>34.748878560000009</v>
      </c>
      <c r="AF20" s="377">
        <f>'FY 22 Rural VA Calculator'!AA14</f>
        <v>117.39485999999999</v>
      </c>
      <c r="AG20" s="378">
        <f>'FY 22 Rural VA Calculator'!AB14</f>
        <v>117.39485999999999</v>
      </c>
      <c r="AH20" s="379">
        <f>'FY 22 Rural VA Calculator'!AC14</f>
        <v>117.39485999999999</v>
      </c>
      <c r="AI20" s="379">
        <f>'FY 22 Rural VA Calculator'!AD14</f>
        <v>117.39485999999999</v>
      </c>
      <c r="AJ20" s="379">
        <f>'FY 22 Rural VA Calculator'!AE14</f>
        <v>117.39485999999999</v>
      </c>
      <c r="AK20" s="379">
        <f>'FY 22 Rural VA Calculator'!AF14</f>
        <v>117.39485999999999</v>
      </c>
      <c r="AL20" s="379">
        <f>'FY 22 Rural VA Calculator'!AG14</f>
        <v>117.39485999999999</v>
      </c>
      <c r="AM20" s="379">
        <f>'FY 22 Rural VA Calculator'!AH14</f>
        <v>117.39485999999999</v>
      </c>
      <c r="AN20" s="379">
        <f>'FY 22 Rural VA Calculator'!AI14</f>
        <v>117.39485999999999</v>
      </c>
      <c r="AO20" s="379">
        <f>'FY 22 Rural VA Calculator'!AJ14</f>
        <v>117.39485999999999</v>
      </c>
      <c r="AP20" s="379">
        <f>'FY 22 Rural VA Calculator'!AK14</f>
        <v>117.39485999999999</v>
      </c>
      <c r="AQ20" s="379">
        <f>'FY 22 Rural VA Calculator'!AL14</f>
        <v>117.39485999999999</v>
      </c>
      <c r="AR20" s="379">
        <f>'FY 22 Rural VA Calculator'!AM14</f>
        <v>117.39485999999999</v>
      </c>
      <c r="AS20" s="379">
        <f>'FY 22 Rural VA Calculator'!AN14</f>
        <v>117.39485999999999</v>
      </c>
      <c r="AT20" s="393">
        <f>'FY 22 Rural VA Calculator'!AO14</f>
        <v>117.39485999999999</v>
      </c>
      <c r="AU20" s="395">
        <f>'FY 22 Rural VA Calculator'!AP14</f>
        <v>117.39485999999999</v>
      </c>
    </row>
    <row r="21" spans="1:47" x14ac:dyDescent="0.25">
      <c r="A21" s="354" t="str">
        <f>'FY 22 Rural VA Calculator'!A15</f>
        <v>HBC1</v>
      </c>
      <c r="B21" s="462" t="str">
        <f>'FY 22 Rural VA Calculator'!B15</f>
        <v>6-14</v>
      </c>
      <c r="C21" s="330">
        <f>'FY 22 Rural VA Calculator'!E15</f>
        <v>104.63</v>
      </c>
      <c r="D21" s="155">
        <f>'FY 22 Rural VA Calculator'!F15</f>
        <v>1.86</v>
      </c>
      <c r="E21" s="199">
        <f>'FY 22 Rural VA Calculator'!G15</f>
        <v>194.61179999999999</v>
      </c>
      <c r="F21" s="337">
        <f>'FY 22 Rural VA Calculator'!AR15</f>
        <v>137.00670719999999</v>
      </c>
      <c r="G21" s="337">
        <f>'FY 22 Rural VA Calculator'!AS15</f>
        <v>57.605092799999994</v>
      </c>
      <c r="H21" s="356">
        <f>'FY 22 Rural VA Calculator'!AT15</f>
        <v>194.61179999999999</v>
      </c>
      <c r="I21" s="360">
        <f>'FY 22 Rural VA Calculator'!AU15</f>
        <v>194.61179999999999</v>
      </c>
      <c r="J21" s="361">
        <f>'FY 22 Rural VA Calculator'!AV15</f>
        <v>194.61179999999999</v>
      </c>
      <c r="K21" s="361">
        <f>'FY 22 Rural VA Calculator'!AW15</f>
        <v>194.61179999999999</v>
      </c>
      <c r="L21" s="361">
        <f>'FY 22 Rural VA Calculator'!AX15</f>
        <v>194.61179999999999</v>
      </c>
      <c r="M21" s="361">
        <f>'FY 22 Rural VA Calculator'!AY15</f>
        <v>194.61179999999999</v>
      </c>
      <c r="N21" s="361">
        <f>'FY 22 Rural VA Calculator'!AZ15</f>
        <v>194.61179999999999</v>
      </c>
      <c r="O21" s="361">
        <f>'FY 22 Rural VA Calculator'!BA15</f>
        <v>194.61179999999999</v>
      </c>
      <c r="P21" s="361">
        <f>'FY 22 Rural VA Calculator'!BB15</f>
        <v>194.61179999999999</v>
      </c>
      <c r="Q21" s="361">
        <f>'FY 22 Rural VA Calculator'!BC15</f>
        <v>194.61179999999999</v>
      </c>
      <c r="R21" s="361">
        <f>'FY 22 Rural VA Calculator'!BD15</f>
        <v>194.61179999999999</v>
      </c>
      <c r="S21" s="361">
        <f>'FY 22 Rural VA Calculator'!BE15</f>
        <v>194.61179999999999</v>
      </c>
      <c r="T21" s="361">
        <f>'FY 22 Rural VA Calculator'!BF15</f>
        <v>194.61179999999999</v>
      </c>
      <c r="U21" s="361">
        <f>'FY 22 Rural VA Calculator'!BG15</f>
        <v>194.61179999999999</v>
      </c>
      <c r="V21" s="361">
        <f>'FY 22 Rural VA Calculator'!BH15</f>
        <v>194.61179999999999</v>
      </c>
      <c r="X21" s="370" t="str">
        <f>'FY 22 Rural VA Calculator'!A15</f>
        <v>HBC1</v>
      </c>
      <c r="Y21" s="463" t="str">
        <f>'FY 22 Rural VA Calculator'!B15</f>
        <v>6-14</v>
      </c>
      <c r="Z21" s="387">
        <f>'FY 22 Rural VA Calculator'!E15</f>
        <v>104.63</v>
      </c>
      <c r="AA21" s="388">
        <f>'FY 22 Rural VA Calculator'!F15</f>
        <v>1.86</v>
      </c>
      <c r="AB21" s="387">
        <f>'FY 22 Rural VA Calculator'!G15</f>
        <v>194.61179999999999</v>
      </c>
      <c r="AC21" s="387">
        <f>'FY 22 Rural VA Calculator'!H15</f>
        <v>116.76707999999999</v>
      </c>
      <c r="AD21" s="336">
        <f>'FY 22 Rural VA Calculator'!Y15</f>
        <v>82.204024319999988</v>
      </c>
      <c r="AE21" s="336">
        <f>'FY 22 Rural VA Calculator'!Z15</f>
        <v>34.563055680000005</v>
      </c>
      <c r="AF21" s="377">
        <f>'FY 22 Rural VA Calculator'!AA15</f>
        <v>116.76707999999999</v>
      </c>
      <c r="AG21" s="378">
        <f>'FY 22 Rural VA Calculator'!AB15</f>
        <v>116.76707999999999</v>
      </c>
      <c r="AH21" s="379">
        <f>'FY 22 Rural VA Calculator'!AC15</f>
        <v>116.76707999999999</v>
      </c>
      <c r="AI21" s="379">
        <f>'FY 22 Rural VA Calculator'!AD15</f>
        <v>116.76707999999999</v>
      </c>
      <c r="AJ21" s="379">
        <f>'FY 22 Rural VA Calculator'!AE15</f>
        <v>116.76707999999999</v>
      </c>
      <c r="AK21" s="379">
        <f>'FY 22 Rural VA Calculator'!AF15</f>
        <v>116.76707999999999</v>
      </c>
      <c r="AL21" s="379">
        <f>'FY 22 Rural VA Calculator'!AG15</f>
        <v>116.76707999999999</v>
      </c>
      <c r="AM21" s="379">
        <f>'FY 22 Rural VA Calculator'!AH15</f>
        <v>116.76707999999999</v>
      </c>
      <c r="AN21" s="379">
        <f>'FY 22 Rural VA Calculator'!AI15</f>
        <v>116.76707999999999</v>
      </c>
      <c r="AO21" s="379">
        <f>'FY 22 Rural VA Calculator'!AJ15</f>
        <v>116.76707999999999</v>
      </c>
      <c r="AP21" s="379">
        <f>'FY 22 Rural VA Calculator'!AK15</f>
        <v>116.76707999999999</v>
      </c>
      <c r="AQ21" s="379">
        <f>'FY 22 Rural VA Calculator'!AL15</f>
        <v>116.76707999999999</v>
      </c>
      <c r="AR21" s="379">
        <f>'FY 22 Rural VA Calculator'!AM15</f>
        <v>116.76707999999999</v>
      </c>
      <c r="AS21" s="379">
        <f>'FY 22 Rural VA Calculator'!AN15</f>
        <v>116.76707999999999</v>
      </c>
      <c r="AT21" s="393">
        <f>'FY 22 Rural VA Calculator'!AO15</f>
        <v>116.76707999999999</v>
      </c>
      <c r="AU21" s="395">
        <f>'FY 22 Rural VA Calculator'!AP15</f>
        <v>116.76707999999999</v>
      </c>
    </row>
    <row r="22" spans="1:47" x14ac:dyDescent="0.25">
      <c r="A22" s="354" t="str">
        <f>'FY 22 Rural VA Calculator'!A16</f>
        <v>LDE1</v>
      </c>
      <c r="B22" s="462" t="str">
        <f>'FY 22 Rural VA Calculator'!B16</f>
        <v>0-5</v>
      </c>
      <c r="C22" s="330">
        <f>'FY 22 Rural VA Calculator'!E16</f>
        <v>104.63</v>
      </c>
      <c r="D22" s="155">
        <f>'FY 22 Rural VA Calculator'!F16</f>
        <v>1.73</v>
      </c>
      <c r="E22" s="199">
        <f>'FY 22 Rural VA Calculator'!G16</f>
        <v>181.00989999999999</v>
      </c>
      <c r="F22" s="337">
        <f>'FY 22 Rural VA Calculator'!AR16</f>
        <v>127.43096959999998</v>
      </c>
      <c r="G22" s="337">
        <f>'FY 22 Rural VA Calculator'!AS16</f>
        <v>53.578930400000004</v>
      </c>
      <c r="H22" s="356">
        <f>'FY 22 Rural VA Calculator'!AT16</f>
        <v>181.00989999999999</v>
      </c>
      <c r="I22" s="360">
        <f>'FY 22 Rural VA Calculator'!AU16</f>
        <v>181.00989999999999</v>
      </c>
      <c r="J22" s="361">
        <f>'FY 22 Rural VA Calculator'!AV16</f>
        <v>181.00989999999999</v>
      </c>
      <c r="K22" s="361">
        <f>'FY 22 Rural VA Calculator'!AW16</f>
        <v>181.00989999999999</v>
      </c>
      <c r="L22" s="361">
        <f>'FY 22 Rural VA Calculator'!AX16</f>
        <v>181.00989999999999</v>
      </c>
      <c r="M22" s="361">
        <f>'FY 22 Rural VA Calculator'!AY16</f>
        <v>181.00989999999999</v>
      </c>
      <c r="N22" s="361">
        <f>'FY 22 Rural VA Calculator'!AZ16</f>
        <v>181.00989999999999</v>
      </c>
      <c r="O22" s="361">
        <f>'FY 22 Rural VA Calculator'!BA16</f>
        <v>181.00989999999999</v>
      </c>
      <c r="P22" s="361">
        <f>'FY 22 Rural VA Calculator'!BB16</f>
        <v>181.00989999999999</v>
      </c>
      <c r="Q22" s="361">
        <f>'FY 22 Rural VA Calculator'!BC16</f>
        <v>181.00989999999999</v>
      </c>
      <c r="R22" s="361">
        <f>'FY 22 Rural VA Calculator'!BD16</f>
        <v>181.00989999999999</v>
      </c>
      <c r="S22" s="361">
        <f>'FY 22 Rural VA Calculator'!BE16</f>
        <v>181.00989999999999</v>
      </c>
      <c r="T22" s="361">
        <f>'FY 22 Rural VA Calculator'!BF16</f>
        <v>181.00989999999999</v>
      </c>
      <c r="U22" s="361">
        <f>'FY 22 Rural VA Calculator'!BG16</f>
        <v>181.00989999999999</v>
      </c>
      <c r="V22" s="361">
        <f>'FY 22 Rural VA Calculator'!BH16</f>
        <v>181.00989999999999</v>
      </c>
      <c r="X22" s="370" t="str">
        <f>'FY 22 Rural VA Calculator'!A16</f>
        <v>LDE1</v>
      </c>
      <c r="Y22" s="463" t="str">
        <f>'FY 22 Rural VA Calculator'!B16</f>
        <v>0-5</v>
      </c>
      <c r="Z22" s="387">
        <f>'FY 22 Rural VA Calculator'!E16</f>
        <v>104.63</v>
      </c>
      <c r="AA22" s="388">
        <f>'FY 22 Rural VA Calculator'!F16</f>
        <v>1.73</v>
      </c>
      <c r="AB22" s="387">
        <f>'FY 22 Rural VA Calculator'!G16</f>
        <v>181.00989999999999</v>
      </c>
      <c r="AC22" s="387">
        <f>'FY 22 Rural VA Calculator'!H16</f>
        <v>108.60593999999999</v>
      </c>
      <c r="AD22" s="336">
        <f>'FY 22 Rural VA Calculator'!Y16</f>
        <v>76.458581759999987</v>
      </c>
      <c r="AE22" s="336">
        <f>'FY 22 Rural VA Calculator'!Z16</f>
        <v>32.147358240000003</v>
      </c>
      <c r="AF22" s="377">
        <f>'FY 22 Rural VA Calculator'!AA16</f>
        <v>108.60593999999999</v>
      </c>
      <c r="AG22" s="378">
        <f>'FY 22 Rural VA Calculator'!AB16</f>
        <v>108.60593999999999</v>
      </c>
      <c r="AH22" s="379">
        <f>'FY 22 Rural VA Calculator'!AC16</f>
        <v>108.60593999999999</v>
      </c>
      <c r="AI22" s="379">
        <f>'FY 22 Rural VA Calculator'!AD16</f>
        <v>108.60593999999999</v>
      </c>
      <c r="AJ22" s="379">
        <f>'FY 22 Rural VA Calculator'!AE16</f>
        <v>108.60593999999999</v>
      </c>
      <c r="AK22" s="379">
        <f>'FY 22 Rural VA Calculator'!AF16</f>
        <v>108.60593999999999</v>
      </c>
      <c r="AL22" s="379">
        <f>'FY 22 Rural VA Calculator'!AG16</f>
        <v>108.60593999999999</v>
      </c>
      <c r="AM22" s="379">
        <f>'FY 22 Rural VA Calculator'!AH16</f>
        <v>108.60593999999999</v>
      </c>
      <c r="AN22" s="379">
        <f>'FY 22 Rural VA Calculator'!AI16</f>
        <v>108.60593999999999</v>
      </c>
      <c r="AO22" s="379">
        <f>'FY 22 Rural VA Calculator'!AJ16</f>
        <v>108.60593999999999</v>
      </c>
      <c r="AP22" s="379">
        <f>'FY 22 Rural VA Calculator'!AK16</f>
        <v>108.60593999999999</v>
      </c>
      <c r="AQ22" s="379">
        <f>'FY 22 Rural VA Calculator'!AL16</f>
        <v>108.60593999999999</v>
      </c>
      <c r="AR22" s="379">
        <f>'FY 22 Rural VA Calculator'!AM16</f>
        <v>108.60593999999999</v>
      </c>
      <c r="AS22" s="379">
        <f>'FY 22 Rural VA Calculator'!AN16</f>
        <v>108.60593999999999</v>
      </c>
      <c r="AT22" s="393">
        <f>'FY 22 Rural VA Calculator'!AO16</f>
        <v>108.60593999999999</v>
      </c>
      <c r="AU22" s="395">
        <f>'FY 22 Rural VA Calculator'!AP16</f>
        <v>108.60593999999999</v>
      </c>
    </row>
    <row r="23" spans="1:47" x14ac:dyDescent="0.25">
      <c r="A23" s="354" t="str">
        <f>'FY 22 Rural VA Calculator'!A17</f>
        <v>LBC2</v>
      </c>
      <c r="B23" s="462" t="str">
        <f>'FY 22 Rural VA Calculator'!B17</f>
        <v>6-14</v>
      </c>
      <c r="C23" s="330">
        <f>'FY 22 Rural VA Calculator'!E17</f>
        <v>104.63</v>
      </c>
      <c r="D23" s="155">
        <f>'FY 22 Rural VA Calculator'!F17</f>
        <v>1.72</v>
      </c>
      <c r="E23" s="199">
        <f>'FY 22 Rural VA Calculator'!G17</f>
        <v>179.96359999999999</v>
      </c>
      <c r="F23" s="337">
        <f>'FY 22 Rural VA Calculator'!AR17</f>
        <v>126.69437439999999</v>
      </c>
      <c r="G23" s="337">
        <f>'FY 22 Rural VA Calculator'!AS17</f>
        <v>53.269225599999999</v>
      </c>
      <c r="H23" s="356">
        <f>'FY 22 Rural VA Calculator'!AT17</f>
        <v>179.96359999999999</v>
      </c>
      <c r="I23" s="360">
        <f>'FY 22 Rural VA Calculator'!AU17</f>
        <v>179.96359999999999</v>
      </c>
      <c r="J23" s="361">
        <f>'FY 22 Rural VA Calculator'!AV17</f>
        <v>179.96359999999999</v>
      </c>
      <c r="K23" s="361">
        <f>'FY 22 Rural VA Calculator'!AW17</f>
        <v>179.96359999999999</v>
      </c>
      <c r="L23" s="361">
        <f>'FY 22 Rural VA Calculator'!AX17</f>
        <v>179.96359999999999</v>
      </c>
      <c r="M23" s="361">
        <f>'FY 22 Rural VA Calculator'!AY17</f>
        <v>179.96359999999999</v>
      </c>
      <c r="N23" s="361">
        <f>'FY 22 Rural VA Calculator'!AZ17</f>
        <v>179.96359999999999</v>
      </c>
      <c r="O23" s="361">
        <f>'FY 22 Rural VA Calculator'!BA17</f>
        <v>179.96359999999999</v>
      </c>
      <c r="P23" s="361">
        <f>'FY 22 Rural VA Calculator'!BB17</f>
        <v>179.96359999999999</v>
      </c>
      <c r="Q23" s="361">
        <f>'FY 22 Rural VA Calculator'!BC17</f>
        <v>179.96359999999999</v>
      </c>
      <c r="R23" s="361">
        <f>'FY 22 Rural VA Calculator'!BD17</f>
        <v>179.96359999999999</v>
      </c>
      <c r="S23" s="361">
        <f>'FY 22 Rural VA Calculator'!BE17</f>
        <v>179.96359999999999</v>
      </c>
      <c r="T23" s="361">
        <f>'FY 22 Rural VA Calculator'!BF17</f>
        <v>179.96359999999999</v>
      </c>
      <c r="U23" s="361">
        <f>'FY 22 Rural VA Calculator'!BG17</f>
        <v>179.96359999999999</v>
      </c>
      <c r="V23" s="361">
        <f>'FY 22 Rural VA Calculator'!BH17</f>
        <v>179.96359999999999</v>
      </c>
      <c r="X23" s="370" t="str">
        <f>'FY 22 Rural VA Calculator'!A17</f>
        <v>LBC2</v>
      </c>
      <c r="Y23" s="463" t="str">
        <f>'FY 22 Rural VA Calculator'!B17</f>
        <v>6-14</v>
      </c>
      <c r="Z23" s="387">
        <f>'FY 22 Rural VA Calculator'!E17</f>
        <v>104.63</v>
      </c>
      <c r="AA23" s="388">
        <f>'FY 22 Rural VA Calculator'!F17</f>
        <v>1.72</v>
      </c>
      <c r="AB23" s="387">
        <f>'FY 22 Rural VA Calculator'!G17</f>
        <v>179.96359999999999</v>
      </c>
      <c r="AC23" s="387">
        <f>'FY 22 Rural VA Calculator'!H17</f>
        <v>107.97815999999999</v>
      </c>
      <c r="AD23" s="336">
        <f>'FY 22 Rural VA Calculator'!Y17</f>
        <v>76.016624639999989</v>
      </c>
      <c r="AE23" s="336">
        <f>'FY 22 Rural VA Calculator'!Z17</f>
        <v>31.961535359999999</v>
      </c>
      <c r="AF23" s="377">
        <f>'FY 22 Rural VA Calculator'!AA17</f>
        <v>107.97815999999999</v>
      </c>
      <c r="AG23" s="378">
        <f>'FY 22 Rural VA Calculator'!AB17</f>
        <v>107.97815999999999</v>
      </c>
      <c r="AH23" s="379">
        <f>'FY 22 Rural VA Calculator'!AC17</f>
        <v>107.97815999999999</v>
      </c>
      <c r="AI23" s="379">
        <f>'FY 22 Rural VA Calculator'!AD17</f>
        <v>107.97815999999999</v>
      </c>
      <c r="AJ23" s="379">
        <f>'FY 22 Rural VA Calculator'!AE17</f>
        <v>107.97815999999999</v>
      </c>
      <c r="AK23" s="379">
        <f>'FY 22 Rural VA Calculator'!AF17</f>
        <v>107.97815999999999</v>
      </c>
      <c r="AL23" s="379">
        <f>'FY 22 Rural VA Calculator'!AG17</f>
        <v>107.97815999999999</v>
      </c>
      <c r="AM23" s="379">
        <f>'FY 22 Rural VA Calculator'!AH17</f>
        <v>107.97815999999999</v>
      </c>
      <c r="AN23" s="379">
        <f>'FY 22 Rural VA Calculator'!AI17</f>
        <v>107.97815999999999</v>
      </c>
      <c r="AO23" s="379">
        <f>'FY 22 Rural VA Calculator'!AJ17</f>
        <v>107.97815999999999</v>
      </c>
      <c r="AP23" s="379">
        <f>'FY 22 Rural VA Calculator'!AK17</f>
        <v>107.97815999999999</v>
      </c>
      <c r="AQ23" s="379">
        <f>'FY 22 Rural VA Calculator'!AL17</f>
        <v>107.97815999999999</v>
      </c>
      <c r="AR23" s="379">
        <f>'FY 22 Rural VA Calculator'!AM17</f>
        <v>107.97815999999999</v>
      </c>
      <c r="AS23" s="379">
        <f>'FY 22 Rural VA Calculator'!AN17</f>
        <v>107.97815999999999</v>
      </c>
      <c r="AT23" s="393">
        <f>'FY 22 Rural VA Calculator'!AO17</f>
        <v>107.97815999999999</v>
      </c>
      <c r="AU23" s="395">
        <f>'FY 22 Rural VA Calculator'!AP17</f>
        <v>107.97815999999999</v>
      </c>
    </row>
    <row r="24" spans="1:47" x14ac:dyDescent="0.25">
      <c r="A24" s="354" t="str">
        <f>'FY 22 Rural VA Calculator'!A18</f>
        <v>CDE1</v>
      </c>
      <c r="B24" s="462" t="str">
        <f>'FY 22 Rural VA Calculator'!B18</f>
        <v>0-5</v>
      </c>
      <c r="C24" s="330">
        <f>'FY 22 Rural VA Calculator'!E18</f>
        <v>104.63</v>
      </c>
      <c r="D24" s="155">
        <f>'FY 22 Rural VA Calculator'!F18</f>
        <v>1.62</v>
      </c>
      <c r="E24" s="199">
        <f>'FY 22 Rural VA Calculator'!G18</f>
        <v>169.50059999999999</v>
      </c>
      <c r="F24" s="337">
        <f>'FY 22 Rural VA Calculator'!AR18</f>
        <v>119.32842239999999</v>
      </c>
      <c r="G24" s="337">
        <f>'FY 22 Rural VA Calculator'!AS18</f>
        <v>50.172177599999998</v>
      </c>
      <c r="H24" s="356">
        <f>'FY 22 Rural VA Calculator'!AT18</f>
        <v>169.50059999999999</v>
      </c>
      <c r="I24" s="360">
        <f>'FY 22 Rural VA Calculator'!AU18</f>
        <v>169.50059999999999</v>
      </c>
      <c r="J24" s="361">
        <f>'FY 22 Rural VA Calculator'!AV18</f>
        <v>169.50059999999999</v>
      </c>
      <c r="K24" s="361">
        <f>'FY 22 Rural VA Calculator'!AW18</f>
        <v>169.50059999999999</v>
      </c>
      <c r="L24" s="361">
        <f>'FY 22 Rural VA Calculator'!AX18</f>
        <v>169.50059999999999</v>
      </c>
      <c r="M24" s="361">
        <f>'FY 22 Rural VA Calculator'!AY18</f>
        <v>169.50059999999999</v>
      </c>
      <c r="N24" s="361">
        <f>'FY 22 Rural VA Calculator'!AZ18</f>
        <v>169.50059999999999</v>
      </c>
      <c r="O24" s="361">
        <f>'FY 22 Rural VA Calculator'!BA18</f>
        <v>169.50059999999999</v>
      </c>
      <c r="P24" s="361">
        <f>'FY 22 Rural VA Calculator'!BB18</f>
        <v>169.50059999999999</v>
      </c>
      <c r="Q24" s="361">
        <f>'FY 22 Rural VA Calculator'!BC18</f>
        <v>169.50059999999999</v>
      </c>
      <c r="R24" s="361">
        <f>'FY 22 Rural VA Calculator'!BD18</f>
        <v>169.50059999999999</v>
      </c>
      <c r="S24" s="361">
        <f>'FY 22 Rural VA Calculator'!BE18</f>
        <v>169.50059999999999</v>
      </c>
      <c r="T24" s="361">
        <f>'FY 22 Rural VA Calculator'!BF18</f>
        <v>169.50059999999999</v>
      </c>
      <c r="U24" s="361">
        <f>'FY 22 Rural VA Calculator'!BG18</f>
        <v>169.50059999999999</v>
      </c>
      <c r="V24" s="361">
        <f>'FY 22 Rural VA Calculator'!BH18</f>
        <v>169.50059999999999</v>
      </c>
      <c r="X24" s="370" t="str">
        <f>'FY 22 Rural VA Calculator'!A18</f>
        <v>CDE1</v>
      </c>
      <c r="Y24" s="463" t="str">
        <f>'FY 22 Rural VA Calculator'!B18</f>
        <v>0-5</v>
      </c>
      <c r="Z24" s="387">
        <f>'FY 22 Rural VA Calculator'!E18</f>
        <v>104.63</v>
      </c>
      <c r="AA24" s="388">
        <f>'FY 22 Rural VA Calculator'!F18</f>
        <v>1.62</v>
      </c>
      <c r="AB24" s="387">
        <f>'FY 22 Rural VA Calculator'!G18</f>
        <v>169.50059999999999</v>
      </c>
      <c r="AC24" s="387">
        <f>'FY 22 Rural VA Calculator'!H18</f>
        <v>101.70035999999999</v>
      </c>
      <c r="AD24" s="336">
        <f>'FY 22 Rural VA Calculator'!Y18</f>
        <v>71.597053439999982</v>
      </c>
      <c r="AE24" s="336">
        <f>'FY 22 Rural VA Calculator'!Z18</f>
        <v>30.103306560000007</v>
      </c>
      <c r="AF24" s="377">
        <f>'FY 22 Rural VA Calculator'!AA18</f>
        <v>101.70035999999999</v>
      </c>
      <c r="AG24" s="378">
        <f>'FY 22 Rural VA Calculator'!AB18</f>
        <v>101.70035999999999</v>
      </c>
      <c r="AH24" s="379">
        <f>'FY 22 Rural VA Calculator'!AC18</f>
        <v>101.70035999999999</v>
      </c>
      <c r="AI24" s="379">
        <f>'FY 22 Rural VA Calculator'!AD18</f>
        <v>101.70035999999999</v>
      </c>
      <c r="AJ24" s="379">
        <f>'FY 22 Rural VA Calculator'!AE18</f>
        <v>101.70035999999999</v>
      </c>
      <c r="AK24" s="379">
        <f>'FY 22 Rural VA Calculator'!AF18</f>
        <v>101.70035999999999</v>
      </c>
      <c r="AL24" s="379">
        <f>'FY 22 Rural VA Calculator'!AG18</f>
        <v>101.70035999999999</v>
      </c>
      <c r="AM24" s="379">
        <f>'FY 22 Rural VA Calculator'!AH18</f>
        <v>101.70035999999999</v>
      </c>
      <c r="AN24" s="379">
        <f>'FY 22 Rural VA Calculator'!AI18</f>
        <v>101.70035999999999</v>
      </c>
      <c r="AO24" s="379">
        <f>'FY 22 Rural VA Calculator'!AJ18</f>
        <v>101.70035999999999</v>
      </c>
      <c r="AP24" s="379">
        <f>'FY 22 Rural VA Calculator'!AK18</f>
        <v>101.70035999999999</v>
      </c>
      <c r="AQ24" s="379">
        <f>'FY 22 Rural VA Calculator'!AL18</f>
        <v>101.70035999999999</v>
      </c>
      <c r="AR24" s="379">
        <f>'FY 22 Rural VA Calculator'!AM18</f>
        <v>101.70035999999999</v>
      </c>
      <c r="AS24" s="379">
        <f>'FY 22 Rural VA Calculator'!AN18</f>
        <v>101.70035999999999</v>
      </c>
      <c r="AT24" s="393">
        <f>'FY 22 Rural VA Calculator'!AO18</f>
        <v>101.70035999999999</v>
      </c>
      <c r="AU24" s="395">
        <f>'FY 22 Rural VA Calculator'!AP18</f>
        <v>101.70035999999999</v>
      </c>
    </row>
    <row r="25" spans="1:47" x14ac:dyDescent="0.25">
      <c r="A25" s="354" t="str">
        <f>'FY 22 Rural VA Calculator'!A19</f>
        <v>PDE2</v>
      </c>
      <c r="B25" s="462" t="str">
        <f>'FY 22 Rural VA Calculator'!B19</f>
        <v>0-5</v>
      </c>
      <c r="C25" s="330">
        <f>'FY 22 Rural VA Calculator'!E19</f>
        <v>104.63</v>
      </c>
      <c r="D25" s="155">
        <f>'FY 22 Rural VA Calculator'!F19</f>
        <v>1.57</v>
      </c>
      <c r="E25" s="199">
        <f>'FY 22 Rural VA Calculator'!G19</f>
        <v>164.26910000000001</v>
      </c>
      <c r="F25" s="337">
        <f>'FY 22 Rural VA Calculator'!AR19</f>
        <v>115.6454464</v>
      </c>
      <c r="G25" s="337">
        <f>'FY 22 Rural VA Calculator'!AS19</f>
        <v>48.623653600000011</v>
      </c>
      <c r="H25" s="356">
        <f>'FY 22 Rural VA Calculator'!AT19</f>
        <v>164.26910000000001</v>
      </c>
      <c r="I25" s="360">
        <f>'FY 22 Rural VA Calculator'!AU19</f>
        <v>164.26910000000001</v>
      </c>
      <c r="J25" s="361">
        <f>'FY 22 Rural VA Calculator'!AV19</f>
        <v>164.26910000000001</v>
      </c>
      <c r="K25" s="361">
        <f>'FY 22 Rural VA Calculator'!AW19</f>
        <v>164.26910000000001</v>
      </c>
      <c r="L25" s="361">
        <f>'FY 22 Rural VA Calculator'!AX19</f>
        <v>164.26910000000001</v>
      </c>
      <c r="M25" s="361">
        <f>'FY 22 Rural VA Calculator'!AY19</f>
        <v>164.26910000000001</v>
      </c>
      <c r="N25" s="361">
        <f>'FY 22 Rural VA Calculator'!AZ19</f>
        <v>164.26910000000001</v>
      </c>
      <c r="O25" s="361">
        <f>'FY 22 Rural VA Calculator'!BA19</f>
        <v>164.26910000000001</v>
      </c>
      <c r="P25" s="361">
        <f>'FY 22 Rural VA Calculator'!BB19</f>
        <v>164.26910000000001</v>
      </c>
      <c r="Q25" s="361">
        <f>'FY 22 Rural VA Calculator'!BC19</f>
        <v>164.26910000000001</v>
      </c>
      <c r="R25" s="361">
        <f>'FY 22 Rural VA Calculator'!BD19</f>
        <v>164.26910000000001</v>
      </c>
      <c r="S25" s="361">
        <f>'FY 22 Rural VA Calculator'!BE19</f>
        <v>164.26910000000001</v>
      </c>
      <c r="T25" s="361">
        <f>'FY 22 Rural VA Calculator'!BF19</f>
        <v>164.26910000000001</v>
      </c>
      <c r="U25" s="361">
        <f>'FY 22 Rural VA Calculator'!BG19</f>
        <v>164.26910000000001</v>
      </c>
      <c r="V25" s="361">
        <f>'FY 22 Rural VA Calculator'!BH19</f>
        <v>164.26910000000001</v>
      </c>
      <c r="X25" s="370" t="str">
        <f>'FY 22 Rural VA Calculator'!A19</f>
        <v>PDE2</v>
      </c>
      <c r="Y25" s="463" t="str">
        <f>'FY 22 Rural VA Calculator'!B19</f>
        <v>0-5</v>
      </c>
      <c r="Z25" s="387">
        <f>'FY 22 Rural VA Calculator'!E19</f>
        <v>104.63</v>
      </c>
      <c r="AA25" s="388">
        <f>'FY 22 Rural VA Calculator'!F19</f>
        <v>1.57</v>
      </c>
      <c r="AB25" s="387">
        <f>'FY 22 Rural VA Calculator'!G19</f>
        <v>164.26910000000001</v>
      </c>
      <c r="AC25" s="387">
        <f>'FY 22 Rural VA Calculator'!H19</f>
        <v>98.561459999999997</v>
      </c>
      <c r="AD25" s="336">
        <f>'FY 22 Rural VA Calculator'!Y19</f>
        <v>69.387267839999993</v>
      </c>
      <c r="AE25" s="336">
        <f>'FY 22 Rural VA Calculator'!Z19</f>
        <v>29.174192160000004</v>
      </c>
      <c r="AF25" s="377">
        <f>'FY 22 Rural VA Calculator'!AA19</f>
        <v>98.561459999999997</v>
      </c>
      <c r="AG25" s="378">
        <f>'FY 22 Rural VA Calculator'!AB19</f>
        <v>98.561459999999997</v>
      </c>
      <c r="AH25" s="379">
        <f>'FY 22 Rural VA Calculator'!AC19</f>
        <v>98.561459999999997</v>
      </c>
      <c r="AI25" s="379">
        <f>'FY 22 Rural VA Calculator'!AD19</f>
        <v>98.561459999999997</v>
      </c>
      <c r="AJ25" s="379">
        <f>'FY 22 Rural VA Calculator'!AE19</f>
        <v>98.561459999999997</v>
      </c>
      <c r="AK25" s="379">
        <f>'FY 22 Rural VA Calculator'!AF19</f>
        <v>98.561459999999997</v>
      </c>
      <c r="AL25" s="379">
        <f>'FY 22 Rural VA Calculator'!AG19</f>
        <v>98.561459999999997</v>
      </c>
      <c r="AM25" s="379">
        <f>'FY 22 Rural VA Calculator'!AH19</f>
        <v>98.561459999999997</v>
      </c>
      <c r="AN25" s="379">
        <f>'FY 22 Rural VA Calculator'!AI19</f>
        <v>98.561459999999997</v>
      </c>
      <c r="AO25" s="379">
        <f>'FY 22 Rural VA Calculator'!AJ19</f>
        <v>98.561459999999997</v>
      </c>
      <c r="AP25" s="379">
        <f>'FY 22 Rural VA Calculator'!AK19</f>
        <v>98.561459999999997</v>
      </c>
      <c r="AQ25" s="379">
        <f>'FY 22 Rural VA Calculator'!AL19</f>
        <v>98.561459999999997</v>
      </c>
      <c r="AR25" s="379">
        <f>'FY 22 Rural VA Calculator'!AM19</f>
        <v>98.561459999999997</v>
      </c>
      <c r="AS25" s="379">
        <f>'FY 22 Rural VA Calculator'!AN19</f>
        <v>98.561459999999997</v>
      </c>
      <c r="AT25" s="393">
        <f>'FY 22 Rural VA Calculator'!AO19</f>
        <v>98.561459999999997</v>
      </c>
      <c r="AU25" s="395">
        <f>'FY 22 Rural VA Calculator'!AP19</f>
        <v>98.561459999999997</v>
      </c>
    </row>
    <row r="26" spans="1:47" x14ac:dyDescent="0.25">
      <c r="A26" s="354" t="str">
        <f>'FY 22 Rural VA Calculator'!A20</f>
        <v>CBC2</v>
      </c>
      <c r="B26" s="462" t="str">
        <f>'FY 22 Rural VA Calculator'!B20</f>
        <v>6-14</v>
      </c>
      <c r="C26" s="330">
        <f>'FY 22 Rural VA Calculator'!E20</f>
        <v>104.63</v>
      </c>
      <c r="D26" s="155">
        <f>'FY 22 Rural VA Calculator'!F20</f>
        <v>1.55</v>
      </c>
      <c r="E26" s="199">
        <f>'FY 22 Rural VA Calculator'!G20</f>
        <v>162.1765</v>
      </c>
      <c r="F26" s="337">
        <f>'FY 22 Rural VA Calculator'!AR20</f>
        <v>114.17225599999999</v>
      </c>
      <c r="G26" s="337">
        <f>'FY 22 Rural VA Calculator'!AS20</f>
        <v>48.004244000000014</v>
      </c>
      <c r="H26" s="356">
        <f>'FY 22 Rural VA Calculator'!AT20</f>
        <v>162.1765</v>
      </c>
      <c r="I26" s="360">
        <f>'FY 22 Rural VA Calculator'!AU20</f>
        <v>162.1765</v>
      </c>
      <c r="J26" s="361">
        <f>'FY 22 Rural VA Calculator'!AV20</f>
        <v>162.1765</v>
      </c>
      <c r="K26" s="361">
        <f>'FY 22 Rural VA Calculator'!AW20</f>
        <v>162.1765</v>
      </c>
      <c r="L26" s="361">
        <f>'FY 22 Rural VA Calculator'!AX20</f>
        <v>162.1765</v>
      </c>
      <c r="M26" s="361">
        <f>'FY 22 Rural VA Calculator'!AY20</f>
        <v>162.1765</v>
      </c>
      <c r="N26" s="361">
        <f>'FY 22 Rural VA Calculator'!AZ20</f>
        <v>162.1765</v>
      </c>
      <c r="O26" s="361">
        <f>'FY 22 Rural VA Calculator'!BA20</f>
        <v>162.1765</v>
      </c>
      <c r="P26" s="361">
        <f>'FY 22 Rural VA Calculator'!BB20</f>
        <v>162.1765</v>
      </c>
      <c r="Q26" s="361">
        <f>'FY 22 Rural VA Calculator'!BC20</f>
        <v>162.1765</v>
      </c>
      <c r="R26" s="361">
        <f>'FY 22 Rural VA Calculator'!BD20</f>
        <v>162.1765</v>
      </c>
      <c r="S26" s="361">
        <f>'FY 22 Rural VA Calculator'!BE20</f>
        <v>162.1765</v>
      </c>
      <c r="T26" s="361">
        <f>'FY 22 Rural VA Calculator'!BF20</f>
        <v>162.1765</v>
      </c>
      <c r="U26" s="361">
        <f>'FY 22 Rural VA Calculator'!BG20</f>
        <v>162.1765</v>
      </c>
      <c r="V26" s="361">
        <f>'FY 22 Rural VA Calculator'!BH20</f>
        <v>162.1765</v>
      </c>
      <c r="X26" s="370" t="str">
        <f>'FY 22 Rural VA Calculator'!A20</f>
        <v>CBC2</v>
      </c>
      <c r="Y26" s="463" t="str">
        <f>'FY 22 Rural VA Calculator'!B20</f>
        <v>6-14</v>
      </c>
      <c r="Z26" s="387">
        <f>'FY 22 Rural VA Calculator'!E20</f>
        <v>104.63</v>
      </c>
      <c r="AA26" s="388">
        <f>'FY 22 Rural VA Calculator'!F20</f>
        <v>1.55</v>
      </c>
      <c r="AB26" s="387">
        <f>'FY 22 Rural VA Calculator'!G20</f>
        <v>162.1765</v>
      </c>
      <c r="AC26" s="387">
        <f>'FY 22 Rural VA Calculator'!H20</f>
        <v>97.305899999999994</v>
      </c>
      <c r="AD26" s="336">
        <f>'FY 22 Rural VA Calculator'!Y20</f>
        <v>68.503353599999997</v>
      </c>
      <c r="AE26" s="336">
        <f>'FY 22 Rural VA Calculator'!Z20</f>
        <v>28.802546399999997</v>
      </c>
      <c r="AF26" s="377">
        <f>'FY 22 Rural VA Calculator'!AA20</f>
        <v>97.305899999999994</v>
      </c>
      <c r="AG26" s="378">
        <f>'FY 22 Rural VA Calculator'!AB20</f>
        <v>97.305899999999994</v>
      </c>
      <c r="AH26" s="379">
        <f>'FY 22 Rural VA Calculator'!AC20</f>
        <v>97.305899999999994</v>
      </c>
      <c r="AI26" s="379">
        <f>'FY 22 Rural VA Calculator'!AD20</f>
        <v>97.305899999999994</v>
      </c>
      <c r="AJ26" s="379">
        <f>'FY 22 Rural VA Calculator'!AE20</f>
        <v>97.305899999999994</v>
      </c>
      <c r="AK26" s="379">
        <f>'FY 22 Rural VA Calculator'!AF20</f>
        <v>97.305899999999994</v>
      </c>
      <c r="AL26" s="379">
        <f>'FY 22 Rural VA Calculator'!AG20</f>
        <v>97.305899999999994</v>
      </c>
      <c r="AM26" s="379">
        <f>'FY 22 Rural VA Calculator'!AH20</f>
        <v>97.305899999999994</v>
      </c>
      <c r="AN26" s="379">
        <f>'FY 22 Rural VA Calculator'!AI20</f>
        <v>97.305899999999994</v>
      </c>
      <c r="AO26" s="379">
        <f>'FY 22 Rural VA Calculator'!AJ20</f>
        <v>97.305899999999994</v>
      </c>
      <c r="AP26" s="379">
        <f>'FY 22 Rural VA Calculator'!AK20</f>
        <v>97.305899999999994</v>
      </c>
      <c r="AQ26" s="379">
        <f>'FY 22 Rural VA Calculator'!AL20</f>
        <v>97.305899999999994</v>
      </c>
      <c r="AR26" s="379">
        <f>'FY 22 Rural VA Calculator'!AM20</f>
        <v>97.305899999999994</v>
      </c>
      <c r="AS26" s="379">
        <f>'FY 22 Rural VA Calculator'!AN20</f>
        <v>97.305899999999994</v>
      </c>
      <c r="AT26" s="393">
        <f>'FY 22 Rural VA Calculator'!AO20</f>
        <v>97.305899999999994</v>
      </c>
      <c r="AU26" s="395">
        <f>'FY 22 Rural VA Calculator'!AP20</f>
        <v>97.305899999999994</v>
      </c>
    </row>
    <row r="27" spans="1:47" x14ac:dyDescent="0.25">
      <c r="A27" s="354" t="str">
        <f>'FY 22 Rural VA Calculator'!A21</f>
        <v>PDE1</v>
      </c>
      <c r="B27" s="462" t="str">
        <f>'FY 22 Rural VA Calculator'!B21</f>
        <v>0-5</v>
      </c>
      <c r="C27" s="330">
        <f>'FY 22 Rural VA Calculator'!E21</f>
        <v>104.63</v>
      </c>
      <c r="D27" s="155">
        <f>'FY 22 Rural VA Calculator'!F21</f>
        <v>1.47</v>
      </c>
      <c r="E27" s="199">
        <f>'FY 22 Rural VA Calculator'!G21</f>
        <v>153.80609999999999</v>
      </c>
      <c r="F27" s="337">
        <f>'FY 22 Rural VA Calculator'!AR21</f>
        <v>108.27949439999999</v>
      </c>
      <c r="G27" s="337">
        <f>'FY 22 Rural VA Calculator'!AS21</f>
        <v>45.526605599999996</v>
      </c>
      <c r="H27" s="356">
        <f>'FY 22 Rural VA Calculator'!AT21</f>
        <v>153.80609999999999</v>
      </c>
      <c r="I27" s="360">
        <f>'FY 22 Rural VA Calculator'!AU21</f>
        <v>153.80609999999999</v>
      </c>
      <c r="J27" s="361">
        <f>'FY 22 Rural VA Calculator'!AV21</f>
        <v>153.80609999999999</v>
      </c>
      <c r="K27" s="361">
        <f>'FY 22 Rural VA Calculator'!AW21</f>
        <v>153.80609999999999</v>
      </c>
      <c r="L27" s="361">
        <f>'FY 22 Rural VA Calculator'!AX21</f>
        <v>153.80609999999999</v>
      </c>
      <c r="M27" s="361">
        <f>'FY 22 Rural VA Calculator'!AY21</f>
        <v>153.80609999999999</v>
      </c>
      <c r="N27" s="361">
        <f>'FY 22 Rural VA Calculator'!AZ21</f>
        <v>153.80609999999999</v>
      </c>
      <c r="O27" s="361">
        <f>'FY 22 Rural VA Calculator'!BA21</f>
        <v>153.80609999999999</v>
      </c>
      <c r="P27" s="361">
        <f>'FY 22 Rural VA Calculator'!BB21</f>
        <v>153.80609999999999</v>
      </c>
      <c r="Q27" s="361">
        <f>'FY 22 Rural VA Calculator'!BC21</f>
        <v>153.80609999999999</v>
      </c>
      <c r="R27" s="361">
        <f>'FY 22 Rural VA Calculator'!BD21</f>
        <v>153.80609999999999</v>
      </c>
      <c r="S27" s="361">
        <f>'FY 22 Rural VA Calculator'!BE21</f>
        <v>153.80609999999999</v>
      </c>
      <c r="T27" s="361">
        <f>'FY 22 Rural VA Calculator'!BF21</f>
        <v>153.80609999999999</v>
      </c>
      <c r="U27" s="361">
        <f>'FY 22 Rural VA Calculator'!BG21</f>
        <v>153.80609999999999</v>
      </c>
      <c r="V27" s="361">
        <f>'FY 22 Rural VA Calculator'!BH21</f>
        <v>153.80609999999999</v>
      </c>
      <c r="X27" s="370" t="str">
        <f>'FY 22 Rural VA Calculator'!A21</f>
        <v>PDE1</v>
      </c>
      <c r="Y27" s="463" t="str">
        <f>'FY 22 Rural VA Calculator'!B21</f>
        <v>0-5</v>
      </c>
      <c r="Z27" s="387">
        <f>'FY 22 Rural VA Calculator'!E21</f>
        <v>104.63</v>
      </c>
      <c r="AA27" s="388">
        <f>'FY 22 Rural VA Calculator'!F21</f>
        <v>1.47</v>
      </c>
      <c r="AB27" s="387">
        <f>'FY 22 Rural VA Calculator'!G21</f>
        <v>153.80609999999999</v>
      </c>
      <c r="AC27" s="387">
        <f>'FY 22 Rural VA Calculator'!H21</f>
        <v>92.283659999999983</v>
      </c>
      <c r="AD27" s="336">
        <f>'FY 22 Rural VA Calculator'!Y21</f>
        <v>64.967696639999986</v>
      </c>
      <c r="AE27" s="336">
        <f>'FY 22 Rural VA Calculator'!Z21</f>
        <v>27.315963359999998</v>
      </c>
      <c r="AF27" s="377">
        <f>'FY 22 Rural VA Calculator'!AA21</f>
        <v>92.283659999999983</v>
      </c>
      <c r="AG27" s="378">
        <f>'FY 22 Rural VA Calculator'!AB21</f>
        <v>92.283659999999983</v>
      </c>
      <c r="AH27" s="379">
        <f>'FY 22 Rural VA Calculator'!AC21</f>
        <v>92.283659999999983</v>
      </c>
      <c r="AI27" s="379">
        <f>'FY 22 Rural VA Calculator'!AD21</f>
        <v>92.283659999999983</v>
      </c>
      <c r="AJ27" s="379">
        <f>'FY 22 Rural VA Calculator'!AE21</f>
        <v>92.283659999999983</v>
      </c>
      <c r="AK27" s="379">
        <f>'FY 22 Rural VA Calculator'!AF21</f>
        <v>92.283659999999983</v>
      </c>
      <c r="AL27" s="379">
        <f>'FY 22 Rural VA Calculator'!AG21</f>
        <v>92.283659999999983</v>
      </c>
      <c r="AM27" s="379">
        <f>'FY 22 Rural VA Calculator'!AH21</f>
        <v>92.283659999999983</v>
      </c>
      <c r="AN27" s="379">
        <f>'FY 22 Rural VA Calculator'!AI21</f>
        <v>92.283659999999983</v>
      </c>
      <c r="AO27" s="379">
        <f>'FY 22 Rural VA Calculator'!AJ21</f>
        <v>92.283659999999983</v>
      </c>
      <c r="AP27" s="379">
        <f>'FY 22 Rural VA Calculator'!AK21</f>
        <v>92.283659999999983</v>
      </c>
      <c r="AQ27" s="379">
        <f>'FY 22 Rural VA Calculator'!AL21</f>
        <v>92.283659999999983</v>
      </c>
      <c r="AR27" s="379">
        <f>'FY 22 Rural VA Calculator'!AM21</f>
        <v>92.283659999999983</v>
      </c>
      <c r="AS27" s="379">
        <f>'FY 22 Rural VA Calculator'!AN21</f>
        <v>92.283659999999983</v>
      </c>
      <c r="AT27" s="393">
        <f>'FY 22 Rural VA Calculator'!AO21</f>
        <v>92.283659999999983</v>
      </c>
      <c r="AU27" s="395">
        <f>'FY 22 Rural VA Calculator'!AP21</f>
        <v>92.283659999999983</v>
      </c>
    </row>
    <row r="28" spans="1:47" x14ac:dyDescent="0.25">
      <c r="A28" s="354" t="str">
        <f>'FY 22 Rural VA Calculator'!A22</f>
        <v>LBC1</v>
      </c>
      <c r="B28" s="462" t="str">
        <f>'FY 22 Rural VA Calculator'!B22</f>
        <v>6-14</v>
      </c>
      <c r="C28" s="330">
        <f>'FY 22 Rural VA Calculator'!E22</f>
        <v>104.63</v>
      </c>
      <c r="D28" s="155">
        <f>'FY 22 Rural VA Calculator'!F22</f>
        <v>1.43</v>
      </c>
      <c r="E28" s="199">
        <f>'FY 22 Rural VA Calculator'!G22</f>
        <v>149.62089999999998</v>
      </c>
      <c r="F28" s="337">
        <f>'FY 22 Rural VA Calculator'!AR22</f>
        <v>105.33311359999998</v>
      </c>
      <c r="G28" s="337">
        <f>'FY 22 Rural VA Calculator'!AS22</f>
        <v>44.287786400000002</v>
      </c>
      <c r="H28" s="356">
        <f>'FY 22 Rural VA Calculator'!AT22</f>
        <v>149.62089999999998</v>
      </c>
      <c r="I28" s="360">
        <f>'FY 22 Rural VA Calculator'!AU22</f>
        <v>149.62089999999998</v>
      </c>
      <c r="J28" s="361">
        <f>'FY 22 Rural VA Calculator'!AV22</f>
        <v>149.62089999999998</v>
      </c>
      <c r="K28" s="361">
        <f>'FY 22 Rural VA Calculator'!AW22</f>
        <v>149.62089999999998</v>
      </c>
      <c r="L28" s="361">
        <f>'FY 22 Rural VA Calculator'!AX22</f>
        <v>149.62089999999998</v>
      </c>
      <c r="M28" s="361">
        <f>'FY 22 Rural VA Calculator'!AY22</f>
        <v>149.62089999999998</v>
      </c>
      <c r="N28" s="361">
        <f>'FY 22 Rural VA Calculator'!AZ22</f>
        <v>149.62089999999998</v>
      </c>
      <c r="O28" s="361">
        <f>'FY 22 Rural VA Calculator'!BA22</f>
        <v>149.62089999999998</v>
      </c>
      <c r="P28" s="361">
        <f>'FY 22 Rural VA Calculator'!BB22</f>
        <v>149.62089999999998</v>
      </c>
      <c r="Q28" s="361">
        <f>'FY 22 Rural VA Calculator'!BC22</f>
        <v>149.62089999999998</v>
      </c>
      <c r="R28" s="361">
        <f>'FY 22 Rural VA Calculator'!BD22</f>
        <v>149.62089999999998</v>
      </c>
      <c r="S28" s="361">
        <f>'FY 22 Rural VA Calculator'!BE22</f>
        <v>149.62089999999998</v>
      </c>
      <c r="T28" s="361">
        <f>'FY 22 Rural VA Calculator'!BF22</f>
        <v>149.62089999999998</v>
      </c>
      <c r="U28" s="361">
        <f>'FY 22 Rural VA Calculator'!BG22</f>
        <v>149.62089999999998</v>
      </c>
      <c r="V28" s="361">
        <f>'FY 22 Rural VA Calculator'!BH22</f>
        <v>149.62089999999998</v>
      </c>
      <c r="X28" s="370" t="str">
        <f>'FY 22 Rural VA Calculator'!A22</f>
        <v>LBC1</v>
      </c>
      <c r="Y28" s="463" t="str">
        <f>'FY 22 Rural VA Calculator'!B22</f>
        <v>6-14</v>
      </c>
      <c r="Z28" s="387">
        <f>'FY 22 Rural VA Calculator'!E22</f>
        <v>104.63</v>
      </c>
      <c r="AA28" s="388">
        <f>'FY 22 Rural VA Calculator'!F22</f>
        <v>1.43</v>
      </c>
      <c r="AB28" s="387">
        <f>'FY 22 Rural VA Calculator'!G22</f>
        <v>149.62089999999998</v>
      </c>
      <c r="AC28" s="387">
        <f>'FY 22 Rural VA Calculator'!H22</f>
        <v>89.772539999999978</v>
      </c>
      <c r="AD28" s="336">
        <f>'FY 22 Rural VA Calculator'!Y22</f>
        <v>63.19986815999998</v>
      </c>
      <c r="AE28" s="336">
        <f>'FY 22 Rural VA Calculator'!Z22</f>
        <v>26.572671839999998</v>
      </c>
      <c r="AF28" s="377">
        <f>'FY 22 Rural VA Calculator'!AA22</f>
        <v>89.772539999999978</v>
      </c>
      <c r="AG28" s="378">
        <f>'FY 22 Rural VA Calculator'!AB22</f>
        <v>89.772539999999978</v>
      </c>
      <c r="AH28" s="379">
        <f>'FY 22 Rural VA Calculator'!AC22</f>
        <v>89.772539999999978</v>
      </c>
      <c r="AI28" s="379">
        <f>'FY 22 Rural VA Calculator'!AD22</f>
        <v>89.772539999999978</v>
      </c>
      <c r="AJ28" s="379">
        <f>'FY 22 Rural VA Calculator'!AE22</f>
        <v>89.772539999999978</v>
      </c>
      <c r="AK28" s="379">
        <f>'FY 22 Rural VA Calculator'!AF22</f>
        <v>89.772539999999978</v>
      </c>
      <c r="AL28" s="379">
        <f>'FY 22 Rural VA Calculator'!AG22</f>
        <v>89.772539999999978</v>
      </c>
      <c r="AM28" s="379">
        <f>'FY 22 Rural VA Calculator'!AH22</f>
        <v>89.772539999999978</v>
      </c>
      <c r="AN28" s="379">
        <f>'FY 22 Rural VA Calculator'!AI22</f>
        <v>89.772539999999978</v>
      </c>
      <c r="AO28" s="379">
        <f>'FY 22 Rural VA Calculator'!AJ22</f>
        <v>89.772539999999978</v>
      </c>
      <c r="AP28" s="379">
        <f>'FY 22 Rural VA Calculator'!AK22</f>
        <v>89.772539999999978</v>
      </c>
      <c r="AQ28" s="379">
        <f>'FY 22 Rural VA Calculator'!AL22</f>
        <v>89.772539999999978</v>
      </c>
      <c r="AR28" s="379">
        <f>'FY 22 Rural VA Calculator'!AM22</f>
        <v>89.772539999999978</v>
      </c>
      <c r="AS28" s="379">
        <f>'FY 22 Rural VA Calculator'!AN22</f>
        <v>89.772539999999978</v>
      </c>
      <c r="AT28" s="393">
        <f>'FY 22 Rural VA Calculator'!AO22</f>
        <v>89.772539999999978</v>
      </c>
      <c r="AU28" s="395">
        <f>'FY 22 Rural VA Calculator'!AP22</f>
        <v>89.772539999999978</v>
      </c>
    </row>
    <row r="29" spans="1:47" x14ac:dyDescent="0.25">
      <c r="A29" s="354" t="str">
        <f>'FY 22 Rural VA Calculator'!A23</f>
        <v>CBC1</v>
      </c>
      <c r="B29" s="462" t="str">
        <f>'FY 22 Rural VA Calculator'!B23</f>
        <v>6-14</v>
      </c>
      <c r="C29" s="330">
        <f>'FY 22 Rural VA Calculator'!E23</f>
        <v>104.63</v>
      </c>
      <c r="D29" s="155">
        <f>'FY 22 Rural VA Calculator'!F23</f>
        <v>1.34</v>
      </c>
      <c r="E29" s="199">
        <f>'FY 22 Rural VA Calculator'!G23</f>
        <v>140.20420000000001</v>
      </c>
      <c r="F29" s="337">
        <f>'FY 22 Rural VA Calculator'!AR23</f>
        <v>98.703756800000008</v>
      </c>
      <c r="G29" s="337">
        <f>'FY 22 Rural VA Calculator'!AS23</f>
        <v>41.500443200000007</v>
      </c>
      <c r="H29" s="356">
        <f>'FY 22 Rural VA Calculator'!AT23</f>
        <v>140.20420000000001</v>
      </c>
      <c r="I29" s="360">
        <f>'FY 22 Rural VA Calculator'!AU23</f>
        <v>140.20420000000001</v>
      </c>
      <c r="J29" s="361">
        <f>'FY 22 Rural VA Calculator'!AV23</f>
        <v>140.20420000000001</v>
      </c>
      <c r="K29" s="361">
        <f>'FY 22 Rural VA Calculator'!AW23</f>
        <v>140.20420000000001</v>
      </c>
      <c r="L29" s="361">
        <f>'FY 22 Rural VA Calculator'!AX23</f>
        <v>140.20420000000001</v>
      </c>
      <c r="M29" s="361">
        <f>'FY 22 Rural VA Calculator'!AY23</f>
        <v>140.20420000000001</v>
      </c>
      <c r="N29" s="361">
        <f>'FY 22 Rural VA Calculator'!AZ23</f>
        <v>140.20420000000001</v>
      </c>
      <c r="O29" s="361">
        <f>'FY 22 Rural VA Calculator'!BA23</f>
        <v>140.20420000000001</v>
      </c>
      <c r="P29" s="361">
        <f>'FY 22 Rural VA Calculator'!BB23</f>
        <v>140.20420000000001</v>
      </c>
      <c r="Q29" s="361">
        <f>'FY 22 Rural VA Calculator'!BC23</f>
        <v>140.20420000000001</v>
      </c>
      <c r="R29" s="361">
        <f>'FY 22 Rural VA Calculator'!BD23</f>
        <v>140.20420000000001</v>
      </c>
      <c r="S29" s="361">
        <f>'FY 22 Rural VA Calculator'!BE23</f>
        <v>140.20420000000001</v>
      </c>
      <c r="T29" s="361">
        <f>'FY 22 Rural VA Calculator'!BF23</f>
        <v>140.20420000000001</v>
      </c>
      <c r="U29" s="361">
        <f>'FY 22 Rural VA Calculator'!BG23</f>
        <v>140.20420000000001</v>
      </c>
      <c r="V29" s="361">
        <f>'FY 22 Rural VA Calculator'!BH23</f>
        <v>140.20420000000001</v>
      </c>
      <c r="X29" s="370" t="str">
        <f>'FY 22 Rural VA Calculator'!A23</f>
        <v>CBC1</v>
      </c>
      <c r="Y29" s="463" t="str">
        <f>'FY 22 Rural VA Calculator'!B23</f>
        <v>6-14</v>
      </c>
      <c r="Z29" s="387">
        <f>'FY 22 Rural VA Calculator'!E23</f>
        <v>104.63</v>
      </c>
      <c r="AA29" s="388">
        <f>'FY 22 Rural VA Calculator'!F23</f>
        <v>1.34</v>
      </c>
      <c r="AB29" s="387">
        <f>'FY 22 Rural VA Calculator'!G23</f>
        <v>140.20420000000001</v>
      </c>
      <c r="AC29" s="387">
        <f>'FY 22 Rural VA Calculator'!H23</f>
        <v>84.122520000000009</v>
      </c>
      <c r="AD29" s="336">
        <f>'FY 22 Rural VA Calculator'!Y23</f>
        <v>59.222254080000006</v>
      </c>
      <c r="AE29" s="336">
        <f>'FY 22 Rural VA Calculator'!Z23</f>
        <v>24.900265920000002</v>
      </c>
      <c r="AF29" s="377">
        <f>'FY 22 Rural VA Calculator'!AA23</f>
        <v>84.122520000000009</v>
      </c>
      <c r="AG29" s="378">
        <f>'FY 22 Rural VA Calculator'!AB23</f>
        <v>84.122520000000009</v>
      </c>
      <c r="AH29" s="379">
        <f>'FY 22 Rural VA Calculator'!AC23</f>
        <v>84.122520000000009</v>
      </c>
      <c r="AI29" s="379">
        <f>'FY 22 Rural VA Calculator'!AD23</f>
        <v>84.122520000000009</v>
      </c>
      <c r="AJ29" s="379">
        <f>'FY 22 Rural VA Calculator'!AE23</f>
        <v>84.122520000000009</v>
      </c>
      <c r="AK29" s="379">
        <f>'FY 22 Rural VA Calculator'!AF23</f>
        <v>84.122520000000009</v>
      </c>
      <c r="AL29" s="379">
        <f>'FY 22 Rural VA Calculator'!AG23</f>
        <v>84.122520000000009</v>
      </c>
      <c r="AM29" s="379">
        <f>'FY 22 Rural VA Calculator'!AH23</f>
        <v>84.122520000000009</v>
      </c>
      <c r="AN29" s="379">
        <f>'FY 22 Rural VA Calculator'!AI23</f>
        <v>84.122520000000009</v>
      </c>
      <c r="AO29" s="379">
        <f>'FY 22 Rural VA Calculator'!AJ23</f>
        <v>84.122520000000009</v>
      </c>
      <c r="AP29" s="379">
        <f>'FY 22 Rural VA Calculator'!AK23</f>
        <v>84.122520000000009</v>
      </c>
      <c r="AQ29" s="379">
        <f>'FY 22 Rural VA Calculator'!AL23</f>
        <v>84.122520000000009</v>
      </c>
      <c r="AR29" s="379">
        <f>'FY 22 Rural VA Calculator'!AM23</f>
        <v>84.122520000000009</v>
      </c>
      <c r="AS29" s="379">
        <f>'FY 22 Rural VA Calculator'!AN23</f>
        <v>84.122520000000009</v>
      </c>
      <c r="AT29" s="393">
        <f>'FY 22 Rural VA Calculator'!AO23</f>
        <v>84.122520000000009</v>
      </c>
      <c r="AU29" s="395">
        <f>'FY 22 Rural VA Calculator'!AP23</f>
        <v>84.122520000000009</v>
      </c>
    </row>
    <row r="30" spans="1:47" x14ac:dyDescent="0.25">
      <c r="A30" s="354" t="str">
        <f>'FY 22 Rural VA Calculator'!A24</f>
        <v>PBC2</v>
      </c>
      <c r="B30" s="462" t="str">
        <f>'FY 22 Rural VA Calculator'!B24</f>
        <v>6-14</v>
      </c>
      <c r="C30" s="330">
        <f>'FY 22 Rural VA Calculator'!E24</f>
        <v>104.63</v>
      </c>
      <c r="D30" s="155">
        <f>'FY 22 Rural VA Calculator'!F24</f>
        <v>1.22</v>
      </c>
      <c r="E30" s="199">
        <f>'FY 22 Rural VA Calculator'!G24</f>
        <v>127.64859999999999</v>
      </c>
      <c r="F30" s="337">
        <f>'FY 22 Rural VA Calculator'!AR24</f>
        <v>89.864614399999979</v>
      </c>
      <c r="G30" s="337">
        <f>'FY 22 Rural VA Calculator'!AS24</f>
        <v>37.783985600000008</v>
      </c>
      <c r="H30" s="356">
        <f>'FY 22 Rural VA Calculator'!AT24</f>
        <v>127.64859999999999</v>
      </c>
      <c r="I30" s="360">
        <f>'FY 22 Rural VA Calculator'!AU24</f>
        <v>127.64859999999999</v>
      </c>
      <c r="J30" s="361">
        <f>'FY 22 Rural VA Calculator'!AV24</f>
        <v>127.64859999999999</v>
      </c>
      <c r="K30" s="361">
        <f>'FY 22 Rural VA Calculator'!AW24</f>
        <v>127.64859999999999</v>
      </c>
      <c r="L30" s="361">
        <f>'FY 22 Rural VA Calculator'!AX24</f>
        <v>127.64859999999999</v>
      </c>
      <c r="M30" s="361">
        <f>'FY 22 Rural VA Calculator'!AY24</f>
        <v>127.64859999999999</v>
      </c>
      <c r="N30" s="361">
        <f>'FY 22 Rural VA Calculator'!AZ24</f>
        <v>127.64859999999999</v>
      </c>
      <c r="O30" s="361">
        <f>'FY 22 Rural VA Calculator'!BA24</f>
        <v>127.64859999999999</v>
      </c>
      <c r="P30" s="361">
        <f>'FY 22 Rural VA Calculator'!BB24</f>
        <v>127.64859999999999</v>
      </c>
      <c r="Q30" s="361">
        <f>'FY 22 Rural VA Calculator'!BC24</f>
        <v>127.64859999999999</v>
      </c>
      <c r="R30" s="361">
        <f>'FY 22 Rural VA Calculator'!BD24</f>
        <v>127.64859999999999</v>
      </c>
      <c r="S30" s="361">
        <f>'FY 22 Rural VA Calculator'!BE24</f>
        <v>127.64859999999999</v>
      </c>
      <c r="T30" s="361">
        <f>'FY 22 Rural VA Calculator'!BF24</f>
        <v>127.64859999999999</v>
      </c>
      <c r="U30" s="361">
        <f>'FY 22 Rural VA Calculator'!BG24</f>
        <v>127.64859999999999</v>
      </c>
      <c r="V30" s="361">
        <f>'FY 22 Rural VA Calculator'!BH24</f>
        <v>127.64859999999999</v>
      </c>
      <c r="X30" s="370" t="str">
        <f>'FY 22 Rural VA Calculator'!A24</f>
        <v>PBC2</v>
      </c>
      <c r="Y30" s="463" t="str">
        <f>'FY 22 Rural VA Calculator'!B24</f>
        <v>6-14</v>
      </c>
      <c r="Z30" s="387">
        <f>'FY 22 Rural VA Calculator'!E24</f>
        <v>104.63</v>
      </c>
      <c r="AA30" s="388">
        <f>'FY 22 Rural VA Calculator'!F24</f>
        <v>1.22</v>
      </c>
      <c r="AB30" s="387">
        <f>'FY 22 Rural VA Calculator'!G24</f>
        <v>127.64859999999999</v>
      </c>
      <c r="AC30" s="387">
        <f>'FY 22 Rural VA Calculator'!H24</f>
        <v>76.589159999999993</v>
      </c>
      <c r="AD30" s="336">
        <f>'FY 22 Rural VA Calculator'!Y24</f>
        <v>53.918768639999989</v>
      </c>
      <c r="AE30" s="336">
        <f>'FY 22 Rural VA Calculator'!Z24</f>
        <v>22.670391360000004</v>
      </c>
      <c r="AF30" s="377">
        <f>'FY 22 Rural VA Calculator'!AA24</f>
        <v>76.589159999999993</v>
      </c>
      <c r="AG30" s="378">
        <f>'FY 22 Rural VA Calculator'!AB24</f>
        <v>76.589159999999993</v>
      </c>
      <c r="AH30" s="379">
        <f>'FY 22 Rural VA Calculator'!AC24</f>
        <v>76.589159999999993</v>
      </c>
      <c r="AI30" s="379">
        <f>'FY 22 Rural VA Calculator'!AD24</f>
        <v>76.589159999999993</v>
      </c>
      <c r="AJ30" s="379">
        <f>'FY 22 Rural VA Calculator'!AE24</f>
        <v>76.589159999999993</v>
      </c>
      <c r="AK30" s="379">
        <f>'FY 22 Rural VA Calculator'!AF24</f>
        <v>76.589159999999993</v>
      </c>
      <c r="AL30" s="379">
        <f>'FY 22 Rural VA Calculator'!AG24</f>
        <v>76.589159999999993</v>
      </c>
      <c r="AM30" s="379">
        <f>'FY 22 Rural VA Calculator'!AH24</f>
        <v>76.589159999999993</v>
      </c>
      <c r="AN30" s="379">
        <f>'FY 22 Rural VA Calculator'!AI24</f>
        <v>76.589159999999993</v>
      </c>
      <c r="AO30" s="379">
        <f>'FY 22 Rural VA Calculator'!AJ24</f>
        <v>76.589159999999993</v>
      </c>
      <c r="AP30" s="379">
        <f>'FY 22 Rural VA Calculator'!AK24</f>
        <v>76.589159999999993</v>
      </c>
      <c r="AQ30" s="379">
        <f>'FY 22 Rural VA Calculator'!AL24</f>
        <v>76.589159999999993</v>
      </c>
      <c r="AR30" s="379">
        <f>'FY 22 Rural VA Calculator'!AM24</f>
        <v>76.589159999999993</v>
      </c>
      <c r="AS30" s="379">
        <f>'FY 22 Rural VA Calculator'!AN24</f>
        <v>76.589159999999993</v>
      </c>
      <c r="AT30" s="393">
        <f>'FY 22 Rural VA Calculator'!AO24</f>
        <v>76.589159999999993</v>
      </c>
      <c r="AU30" s="395">
        <f>'FY 22 Rural VA Calculator'!AP24</f>
        <v>76.589159999999993</v>
      </c>
    </row>
    <row r="31" spans="1:47" x14ac:dyDescent="0.25">
      <c r="A31" s="354" t="str">
        <f>'FY 22 Rural VA Calculator'!A25</f>
        <v>PBC1</v>
      </c>
      <c r="B31" s="462" t="str">
        <f>'FY 22 Rural VA Calculator'!B25</f>
        <v>6-14</v>
      </c>
      <c r="C31" s="330">
        <f>'FY 22 Rural VA Calculator'!E25</f>
        <v>104.63</v>
      </c>
      <c r="D31" s="155">
        <f>'FY 22 Rural VA Calculator'!F25</f>
        <v>1.1299999999999999</v>
      </c>
      <c r="E31" s="199">
        <f>'FY 22 Rural VA Calculator'!G25</f>
        <v>118.23189999999998</v>
      </c>
      <c r="F31" s="337">
        <f>'FY 22 Rural VA Calculator'!AR25</f>
        <v>83.235257599999983</v>
      </c>
      <c r="G31" s="337">
        <f>'FY 22 Rural VA Calculator'!AS25</f>
        <v>34.996642399999999</v>
      </c>
      <c r="H31" s="356">
        <f>'FY 22 Rural VA Calculator'!AT25</f>
        <v>118.23189999999998</v>
      </c>
      <c r="I31" s="360">
        <f>'FY 22 Rural VA Calculator'!AU25</f>
        <v>118.23189999999998</v>
      </c>
      <c r="J31" s="361">
        <f>'FY 22 Rural VA Calculator'!AV25</f>
        <v>118.23189999999998</v>
      </c>
      <c r="K31" s="361">
        <f>'FY 22 Rural VA Calculator'!AW25</f>
        <v>118.23189999999998</v>
      </c>
      <c r="L31" s="361">
        <f>'FY 22 Rural VA Calculator'!AX25</f>
        <v>118.23189999999998</v>
      </c>
      <c r="M31" s="361">
        <f>'FY 22 Rural VA Calculator'!AY25</f>
        <v>118.23189999999998</v>
      </c>
      <c r="N31" s="361">
        <f>'FY 22 Rural VA Calculator'!AZ25</f>
        <v>118.23189999999998</v>
      </c>
      <c r="O31" s="361">
        <f>'FY 22 Rural VA Calculator'!BA25</f>
        <v>118.23189999999998</v>
      </c>
      <c r="P31" s="361">
        <f>'FY 22 Rural VA Calculator'!BB25</f>
        <v>118.23189999999998</v>
      </c>
      <c r="Q31" s="361">
        <f>'FY 22 Rural VA Calculator'!BC25</f>
        <v>118.23189999999998</v>
      </c>
      <c r="R31" s="361">
        <f>'FY 22 Rural VA Calculator'!BD25</f>
        <v>118.23189999999998</v>
      </c>
      <c r="S31" s="361">
        <f>'FY 22 Rural VA Calculator'!BE25</f>
        <v>118.23189999999998</v>
      </c>
      <c r="T31" s="361">
        <f>'FY 22 Rural VA Calculator'!BF25</f>
        <v>118.23189999999998</v>
      </c>
      <c r="U31" s="361">
        <f>'FY 22 Rural VA Calculator'!BG25</f>
        <v>118.23189999999998</v>
      </c>
      <c r="V31" s="361">
        <f>'FY 22 Rural VA Calculator'!BH25</f>
        <v>118.23189999999998</v>
      </c>
      <c r="X31" s="370" t="str">
        <f>'FY 22 Rural VA Calculator'!A25</f>
        <v>PBC1</v>
      </c>
      <c r="Y31" s="463" t="str">
        <f>'FY 22 Rural VA Calculator'!B25</f>
        <v>6-14</v>
      </c>
      <c r="Z31" s="387">
        <f>'FY 22 Rural VA Calculator'!E25</f>
        <v>104.63</v>
      </c>
      <c r="AA31" s="388">
        <f>'FY 22 Rural VA Calculator'!F25</f>
        <v>1.1299999999999999</v>
      </c>
      <c r="AB31" s="387">
        <f>'FY 22 Rural VA Calculator'!G25</f>
        <v>118.23189999999998</v>
      </c>
      <c r="AC31" s="387">
        <f>'FY 22 Rural VA Calculator'!H25</f>
        <v>70.939139999999981</v>
      </c>
      <c r="AD31" s="336">
        <f>'FY 22 Rural VA Calculator'!Y25</f>
        <v>49.941154559999987</v>
      </c>
      <c r="AE31" s="336">
        <f>'FY 22 Rural VA Calculator'!Z25</f>
        <v>20.997985439999994</v>
      </c>
      <c r="AF31" s="377">
        <f>'FY 22 Rural VA Calculator'!AA25</f>
        <v>70.939139999999981</v>
      </c>
      <c r="AG31" s="378">
        <f>'FY 22 Rural VA Calculator'!AB25</f>
        <v>70.939139999999981</v>
      </c>
      <c r="AH31" s="379">
        <f>'FY 22 Rural VA Calculator'!AC25</f>
        <v>70.939139999999981</v>
      </c>
      <c r="AI31" s="379">
        <f>'FY 22 Rural VA Calculator'!AD25</f>
        <v>70.939139999999981</v>
      </c>
      <c r="AJ31" s="379">
        <f>'FY 22 Rural VA Calculator'!AE25</f>
        <v>70.939139999999981</v>
      </c>
      <c r="AK31" s="379">
        <f>'FY 22 Rural VA Calculator'!AF25</f>
        <v>70.939139999999981</v>
      </c>
      <c r="AL31" s="379">
        <f>'FY 22 Rural VA Calculator'!AG25</f>
        <v>70.939139999999981</v>
      </c>
      <c r="AM31" s="379">
        <f>'FY 22 Rural VA Calculator'!AH25</f>
        <v>70.939139999999981</v>
      </c>
      <c r="AN31" s="379">
        <f>'FY 22 Rural VA Calculator'!AI25</f>
        <v>70.939139999999981</v>
      </c>
      <c r="AO31" s="379">
        <f>'FY 22 Rural VA Calculator'!AJ25</f>
        <v>70.939139999999981</v>
      </c>
      <c r="AP31" s="379">
        <f>'FY 22 Rural VA Calculator'!AK25</f>
        <v>70.939139999999981</v>
      </c>
      <c r="AQ31" s="379">
        <f>'FY 22 Rural VA Calculator'!AL25</f>
        <v>70.939139999999981</v>
      </c>
      <c r="AR31" s="379">
        <f>'FY 22 Rural VA Calculator'!AM25</f>
        <v>70.939139999999981</v>
      </c>
      <c r="AS31" s="379">
        <f>'FY 22 Rural VA Calculator'!AN25</f>
        <v>70.939139999999981</v>
      </c>
      <c r="AT31" s="393">
        <f>'FY 22 Rural VA Calculator'!AO25</f>
        <v>70.939139999999981</v>
      </c>
      <c r="AU31" s="395">
        <f>'FY 22 Rural VA Calculator'!AP25</f>
        <v>70.939139999999981</v>
      </c>
    </row>
    <row r="32" spans="1:47" x14ac:dyDescent="0.25">
      <c r="A32" s="354" t="str">
        <f>'FY 22 Rural VA Calculator'!A26</f>
        <v>CA2</v>
      </c>
      <c r="B32" s="462" t="str">
        <f>'FY 22 Rural VA Calculator'!B26</f>
        <v>15-16</v>
      </c>
      <c r="C32" s="330">
        <f>'FY 22 Rural VA Calculator'!E26</f>
        <v>104.63</v>
      </c>
      <c r="D32" s="155">
        <f>'FY 22 Rural VA Calculator'!F26</f>
        <v>1.0900000000000001</v>
      </c>
      <c r="E32" s="199">
        <f>'FY 22 Rural VA Calculator'!G26</f>
        <v>114.0467</v>
      </c>
      <c r="F32" s="337">
        <f>'FY 22 Rural VA Calculator'!AR26</f>
        <v>80.288876799999997</v>
      </c>
      <c r="G32" s="337">
        <f>'FY 22 Rural VA Calculator'!AS26</f>
        <v>33.757823200000004</v>
      </c>
      <c r="H32" s="356">
        <f>'FY 22 Rural VA Calculator'!AT26</f>
        <v>114.0467</v>
      </c>
      <c r="I32" s="360">
        <f>'FY 22 Rural VA Calculator'!AU26</f>
        <v>114.0467</v>
      </c>
      <c r="J32" s="361">
        <f>'FY 22 Rural VA Calculator'!AV26</f>
        <v>114.0467</v>
      </c>
      <c r="K32" s="361">
        <f>'FY 22 Rural VA Calculator'!AW26</f>
        <v>114.0467</v>
      </c>
      <c r="L32" s="361">
        <f>'FY 22 Rural VA Calculator'!AX26</f>
        <v>114.0467</v>
      </c>
      <c r="M32" s="361">
        <f>'FY 22 Rural VA Calculator'!AY26</f>
        <v>114.0467</v>
      </c>
      <c r="N32" s="361">
        <f>'FY 22 Rural VA Calculator'!AZ26</f>
        <v>114.0467</v>
      </c>
      <c r="O32" s="361">
        <f>'FY 22 Rural VA Calculator'!BA26</f>
        <v>114.0467</v>
      </c>
      <c r="P32" s="361">
        <f>'FY 22 Rural VA Calculator'!BB26</f>
        <v>114.0467</v>
      </c>
      <c r="Q32" s="361">
        <f>'FY 22 Rural VA Calculator'!BC26</f>
        <v>114.0467</v>
      </c>
      <c r="R32" s="361">
        <f>'FY 22 Rural VA Calculator'!BD26</f>
        <v>114.0467</v>
      </c>
      <c r="S32" s="361">
        <f>'FY 22 Rural VA Calculator'!BE26</f>
        <v>114.0467</v>
      </c>
      <c r="T32" s="361">
        <f>'FY 22 Rural VA Calculator'!BF26</f>
        <v>114.0467</v>
      </c>
      <c r="U32" s="361">
        <f>'FY 22 Rural VA Calculator'!BG26</f>
        <v>114.0467</v>
      </c>
      <c r="V32" s="361">
        <f>'FY 22 Rural VA Calculator'!BH26</f>
        <v>114.0467</v>
      </c>
      <c r="X32" s="370" t="str">
        <f>'FY 22 Rural VA Calculator'!A26</f>
        <v>CA2</v>
      </c>
      <c r="Y32" s="463" t="str">
        <f>'FY 22 Rural VA Calculator'!B26</f>
        <v>15-16</v>
      </c>
      <c r="Z32" s="387">
        <f>'FY 22 Rural VA Calculator'!E26</f>
        <v>104.63</v>
      </c>
      <c r="AA32" s="388">
        <f>'FY 22 Rural VA Calculator'!F26</f>
        <v>1.0900000000000001</v>
      </c>
      <c r="AB32" s="387">
        <f>'FY 22 Rural VA Calculator'!G26</f>
        <v>114.0467</v>
      </c>
      <c r="AC32" s="387">
        <f>'FY 22 Rural VA Calculator'!H26</f>
        <v>68.428020000000004</v>
      </c>
      <c r="AD32" s="336">
        <f>'FY 22 Rural VA Calculator'!Y26</f>
        <v>48.173326080000002</v>
      </c>
      <c r="AE32" s="336">
        <f>'FY 22 Rural VA Calculator'!Z26</f>
        <v>20.254693920000001</v>
      </c>
      <c r="AF32" s="377">
        <f>'FY 22 Rural VA Calculator'!AA26</f>
        <v>68.428020000000004</v>
      </c>
      <c r="AG32" s="378">
        <f>'FY 22 Rural VA Calculator'!AB26</f>
        <v>68.428020000000004</v>
      </c>
      <c r="AH32" s="379">
        <f>'FY 22 Rural VA Calculator'!AC26</f>
        <v>68.428020000000004</v>
      </c>
      <c r="AI32" s="379">
        <f>'FY 22 Rural VA Calculator'!AD26</f>
        <v>68.428020000000004</v>
      </c>
      <c r="AJ32" s="379">
        <f>'FY 22 Rural VA Calculator'!AE26</f>
        <v>68.428020000000004</v>
      </c>
      <c r="AK32" s="379">
        <f>'FY 22 Rural VA Calculator'!AF26</f>
        <v>68.428020000000004</v>
      </c>
      <c r="AL32" s="379">
        <f>'FY 22 Rural VA Calculator'!AG26</f>
        <v>68.428020000000004</v>
      </c>
      <c r="AM32" s="379">
        <f>'FY 22 Rural VA Calculator'!AH26</f>
        <v>68.428020000000004</v>
      </c>
      <c r="AN32" s="379">
        <f>'FY 22 Rural VA Calculator'!AI26</f>
        <v>68.428020000000004</v>
      </c>
      <c r="AO32" s="379">
        <f>'FY 22 Rural VA Calculator'!AJ26</f>
        <v>68.428020000000004</v>
      </c>
      <c r="AP32" s="379">
        <f>'FY 22 Rural VA Calculator'!AK26</f>
        <v>68.428020000000004</v>
      </c>
      <c r="AQ32" s="379">
        <f>'FY 22 Rural VA Calculator'!AL26</f>
        <v>68.428020000000004</v>
      </c>
      <c r="AR32" s="379">
        <f>'FY 22 Rural VA Calculator'!AM26</f>
        <v>68.428020000000004</v>
      </c>
      <c r="AS32" s="379">
        <f>'FY 22 Rural VA Calculator'!AN26</f>
        <v>68.428020000000004</v>
      </c>
      <c r="AT32" s="393">
        <f>'FY 22 Rural VA Calculator'!AO26</f>
        <v>68.428020000000004</v>
      </c>
      <c r="AU32" s="395">
        <f>'FY 22 Rural VA Calculator'!AP26</f>
        <v>68.428020000000004</v>
      </c>
    </row>
    <row r="33" spans="1:47" x14ac:dyDescent="0.25">
      <c r="A33" s="354" t="str">
        <f>'FY 22 Rural VA Calculator'!A27</f>
        <v>BAB2</v>
      </c>
      <c r="B33" s="462" t="str">
        <f>'FY 22 Rural VA Calculator'!B27</f>
        <v>11-16</v>
      </c>
      <c r="C33" s="330">
        <f>'FY 22 Rural VA Calculator'!E27</f>
        <v>104.63</v>
      </c>
      <c r="D33" s="155">
        <f>'FY 22 Rural VA Calculator'!F27</f>
        <v>1.04</v>
      </c>
      <c r="E33" s="199">
        <f>'FY 22 Rural VA Calculator'!G27</f>
        <v>108.8152</v>
      </c>
      <c r="F33" s="337">
        <f>'FY 22 Rural VA Calculator'!AR27</f>
        <v>76.605900800000001</v>
      </c>
      <c r="G33" s="337">
        <f>'FY 22 Rural VA Calculator'!AS27</f>
        <v>32.209299200000004</v>
      </c>
      <c r="H33" s="356">
        <f>'FY 22 Rural VA Calculator'!AT27</f>
        <v>108.8152</v>
      </c>
      <c r="I33" s="360">
        <f>'FY 22 Rural VA Calculator'!AU27</f>
        <v>108.8152</v>
      </c>
      <c r="J33" s="361">
        <f>'FY 22 Rural VA Calculator'!AV27</f>
        <v>108.8152</v>
      </c>
      <c r="K33" s="361">
        <f>'FY 22 Rural VA Calculator'!AW27</f>
        <v>108.8152</v>
      </c>
      <c r="L33" s="361">
        <f>'FY 22 Rural VA Calculator'!AX27</f>
        <v>108.8152</v>
      </c>
      <c r="M33" s="361">
        <f>'FY 22 Rural VA Calculator'!AY27</f>
        <v>108.8152</v>
      </c>
      <c r="N33" s="361">
        <f>'FY 22 Rural VA Calculator'!AZ27</f>
        <v>108.8152</v>
      </c>
      <c r="O33" s="361">
        <f>'FY 22 Rural VA Calculator'!BA27</f>
        <v>108.8152</v>
      </c>
      <c r="P33" s="361">
        <f>'FY 22 Rural VA Calculator'!BB27</f>
        <v>108.8152</v>
      </c>
      <c r="Q33" s="361">
        <f>'FY 22 Rural VA Calculator'!BC27</f>
        <v>108.8152</v>
      </c>
      <c r="R33" s="361">
        <f>'FY 22 Rural VA Calculator'!BD27</f>
        <v>108.8152</v>
      </c>
      <c r="S33" s="361">
        <f>'FY 22 Rural VA Calculator'!BE27</f>
        <v>108.8152</v>
      </c>
      <c r="T33" s="361">
        <f>'FY 22 Rural VA Calculator'!BF27</f>
        <v>108.8152</v>
      </c>
      <c r="U33" s="361">
        <f>'FY 22 Rural VA Calculator'!BG27</f>
        <v>108.8152</v>
      </c>
      <c r="V33" s="361">
        <f>'FY 22 Rural VA Calculator'!BH27</f>
        <v>108.8152</v>
      </c>
      <c r="X33" s="370" t="str">
        <f>'FY 22 Rural VA Calculator'!A27</f>
        <v>BAB2</v>
      </c>
      <c r="Y33" s="463" t="str">
        <f>'FY 22 Rural VA Calculator'!B27</f>
        <v>11-16</v>
      </c>
      <c r="Z33" s="387">
        <f>'FY 22 Rural VA Calculator'!E27</f>
        <v>104.63</v>
      </c>
      <c r="AA33" s="388">
        <f>'FY 22 Rural VA Calculator'!F27</f>
        <v>1.04</v>
      </c>
      <c r="AB33" s="387">
        <f>'FY 22 Rural VA Calculator'!G27</f>
        <v>108.8152</v>
      </c>
      <c r="AC33" s="387">
        <f>'FY 22 Rural VA Calculator'!H27</f>
        <v>65.289119999999997</v>
      </c>
      <c r="AD33" s="336">
        <f>'FY 22 Rural VA Calculator'!Y27</f>
        <v>45.963540479999992</v>
      </c>
      <c r="AE33" s="336">
        <f>'FY 22 Rural VA Calculator'!Z27</f>
        <v>19.325579520000005</v>
      </c>
      <c r="AF33" s="377">
        <f>'FY 22 Rural VA Calculator'!AA27</f>
        <v>65.289119999999997</v>
      </c>
      <c r="AG33" s="378">
        <f>'FY 22 Rural VA Calculator'!AB27</f>
        <v>65.289119999999997</v>
      </c>
      <c r="AH33" s="379">
        <f>'FY 22 Rural VA Calculator'!AC27</f>
        <v>65.289119999999997</v>
      </c>
      <c r="AI33" s="379">
        <f>'FY 22 Rural VA Calculator'!AD27</f>
        <v>65.289119999999997</v>
      </c>
      <c r="AJ33" s="379">
        <f>'FY 22 Rural VA Calculator'!AE27</f>
        <v>65.289119999999997</v>
      </c>
      <c r="AK33" s="379">
        <f>'FY 22 Rural VA Calculator'!AF27</f>
        <v>65.289119999999997</v>
      </c>
      <c r="AL33" s="379">
        <f>'FY 22 Rural VA Calculator'!AG27</f>
        <v>65.289119999999997</v>
      </c>
      <c r="AM33" s="379">
        <f>'FY 22 Rural VA Calculator'!AH27</f>
        <v>65.289119999999997</v>
      </c>
      <c r="AN33" s="379">
        <f>'FY 22 Rural VA Calculator'!AI27</f>
        <v>65.289119999999997</v>
      </c>
      <c r="AO33" s="379">
        <f>'FY 22 Rural VA Calculator'!AJ27</f>
        <v>65.289119999999997</v>
      </c>
      <c r="AP33" s="379">
        <f>'FY 22 Rural VA Calculator'!AK27</f>
        <v>65.289119999999997</v>
      </c>
      <c r="AQ33" s="379">
        <f>'FY 22 Rural VA Calculator'!AL27</f>
        <v>65.289119999999997</v>
      </c>
      <c r="AR33" s="379">
        <f>'FY 22 Rural VA Calculator'!AM27</f>
        <v>65.289119999999997</v>
      </c>
      <c r="AS33" s="379">
        <f>'FY 22 Rural VA Calculator'!AN27</f>
        <v>65.289119999999997</v>
      </c>
      <c r="AT33" s="393">
        <f>'FY 22 Rural VA Calculator'!AO27</f>
        <v>65.289119999999997</v>
      </c>
      <c r="AU33" s="395">
        <f>'FY 22 Rural VA Calculator'!AP27</f>
        <v>65.289119999999997</v>
      </c>
    </row>
    <row r="34" spans="1:47" x14ac:dyDescent="0.25">
      <c r="A34" s="354" t="str">
        <f>'FY 22 Rural VA Calculator'!A28</f>
        <v>BAB1</v>
      </c>
      <c r="B34" s="462" t="str">
        <f>'FY 22 Rural VA Calculator'!B28</f>
        <v>11-16</v>
      </c>
      <c r="C34" s="330">
        <f>'FY 22 Rural VA Calculator'!E28</f>
        <v>104.63</v>
      </c>
      <c r="D34" s="155">
        <f>'FY 22 Rural VA Calculator'!F28</f>
        <v>0.99</v>
      </c>
      <c r="E34" s="199">
        <f>'FY 22 Rural VA Calculator'!G28</f>
        <v>103.58369999999999</v>
      </c>
      <c r="F34" s="337">
        <f>'FY 22 Rural VA Calculator'!AR28</f>
        <v>72.92292479999999</v>
      </c>
      <c r="G34" s="337">
        <f>'FY 22 Rural VA Calculator'!AS28</f>
        <v>30.660775200000003</v>
      </c>
      <c r="H34" s="356">
        <f>'FY 22 Rural VA Calculator'!AT28</f>
        <v>103.58369999999999</v>
      </c>
      <c r="I34" s="360">
        <f>'FY 22 Rural VA Calculator'!AU28</f>
        <v>103.58369999999999</v>
      </c>
      <c r="J34" s="361">
        <f>'FY 22 Rural VA Calculator'!AV28</f>
        <v>103.58369999999999</v>
      </c>
      <c r="K34" s="361">
        <f>'FY 22 Rural VA Calculator'!AW28</f>
        <v>103.58369999999999</v>
      </c>
      <c r="L34" s="361">
        <f>'FY 22 Rural VA Calculator'!AX28</f>
        <v>103.58369999999999</v>
      </c>
      <c r="M34" s="361">
        <f>'FY 22 Rural VA Calculator'!AY28</f>
        <v>103.58369999999999</v>
      </c>
      <c r="N34" s="361">
        <f>'FY 22 Rural VA Calculator'!AZ28</f>
        <v>103.58369999999999</v>
      </c>
      <c r="O34" s="361">
        <f>'FY 22 Rural VA Calculator'!BA28</f>
        <v>103.58369999999999</v>
      </c>
      <c r="P34" s="361">
        <f>'FY 22 Rural VA Calculator'!BB28</f>
        <v>103.58369999999999</v>
      </c>
      <c r="Q34" s="361">
        <f>'FY 22 Rural VA Calculator'!BC28</f>
        <v>103.58369999999999</v>
      </c>
      <c r="R34" s="361">
        <f>'FY 22 Rural VA Calculator'!BD28</f>
        <v>103.58369999999999</v>
      </c>
      <c r="S34" s="361">
        <f>'FY 22 Rural VA Calculator'!BE28</f>
        <v>103.58369999999999</v>
      </c>
      <c r="T34" s="361">
        <f>'FY 22 Rural VA Calculator'!BF28</f>
        <v>103.58369999999999</v>
      </c>
      <c r="U34" s="361">
        <f>'FY 22 Rural VA Calculator'!BG28</f>
        <v>103.58369999999999</v>
      </c>
      <c r="V34" s="361">
        <f>'FY 22 Rural VA Calculator'!BH28</f>
        <v>103.58369999999999</v>
      </c>
      <c r="X34" s="370" t="str">
        <f>'FY 22 Rural VA Calculator'!A28</f>
        <v>BAB1</v>
      </c>
      <c r="Y34" s="463" t="str">
        <f>'FY 22 Rural VA Calculator'!B28</f>
        <v>11-16</v>
      </c>
      <c r="Z34" s="387">
        <f>'FY 22 Rural VA Calculator'!E28</f>
        <v>104.63</v>
      </c>
      <c r="AA34" s="388">
        <f>'FY 22 Rural VA Calculator'!F28</f>
        <v>0.99</v>
      </c>
      <c r="AB34" s="387">
        <f>'FY 22 Rural VA Calculator'!G28</f>
        <v>103.58369999999999</v>
      </c>
      <c r="AC34" s="387">
        <f>'FY 22 Rural VA Calculator'!H28</f>
        <v>62.15021999999999</v>
      </c>
      <c r="AD34" s="336">
        <f>'FY 22 Rural VA Calculator'!Y28</f>
        <v>43.753754879999988</v>
      </c>
      <c r="AE34" s="336">
        <f>'FY 22 Rural VA Calculator'!Z28</f>
        <v>18.396465120000002</v>
      </c>
      <c r="AF34" s="377">
        <f>'FY 22 Rural VA Calculator'!AA28</f>
        <v>62.15021999999999</v>
      </c>
      <c r="AG34" s="378">
        <f>'FY 22 Rural VA Calculator'!AB28</f>
        <v>62.15021999999999</v>
      </c>
      <c r="AH34" s="379">
        <f>'FY 22 Rural VA Calculator'!AC28</f>
        <v>62.15021999999999</v>
      </c>
      <c r="AI34" s="379">
        <f>'FY 22 Rural VA Calculator'!AD28</f>
        <v>62.15021999999999</v>
      </c>
      <c r="AJ34" s="379">
        <f>'FY 22 Rural VA Calculator'!AE28</f>
        <v>62.15021999999999</v>
      </c>
      <c r="AK34" s="379">
        <f>'FY 22 Rural VA Calculator'!AF28</f>
        <v>62.15021999999999</v>
      </c>
      <c r="AL34" s="379">
        <f>'FY 22 Rural VA Calculator'!AG28</f>
        <v>62.15021999999999</v>
      </c>
      <c r="AM34" s="379">
        <f>'FY 22 Rural VA Calculator'!AH28</f>
        <v>62.15021999999999</v>
      </c>
      <c r="AN34" s="379">
        <f>'FY 22 Rural VA Calculator'!AI28</f>
        <v>62.15021999999999</v>
      </c>
      <c r="AO34" s="379">
        <f>'FY 22 Rural VA Calculator'!AJ28</f>
        <v>62.15021999999999</v>
      </c>
      <c r="AP34" s="379">
        <f>'FY 22 Rural VA Calculator'!AK28</f>
        <v>62.15021999999999</v>
      </c>
      <c r="AQ34" s="379">
        <f>'FY 22 Rural VA Calculator'!AL28</f>
        <v>62.15021999999999</v>
      </c>
      <c r="AR34" s="379">
        <f>'FY 22 Rural VA Calculator'!AM28</f>
        <v>62.15021999999999</v>
      </c>
      <c r="AS34" s="379">
        <f>'FY 22 Rural VA Calculator'!AN28</f>
        <v>62.15021999999999</v>
      </c>
      <c r="AT34" s="393">
        <f>'FY 22 Rural VA Calculator'!AO28</f>
        <v>62.15021999999999</v>
      </c>
      <c r="AU34" s="395">
        <f>'FY 22 Rural VA Calculator'!AP28</f>
        <v>62.15021999999999</v>
      </c>
    </row>
    <row r="35" spans="1:47" x14ac:dyDescent="0.25">
      <c r="A35" s="354" t="str">
        <f>'FY 22 Rural VA Calculator'!A29</f>
        <v>CA1</v>
      </c>
      <c r="B35" s="462" t="str">
        <f>'FY 22 Rural VA Calculator'!B29</f>
        <v>15-16</v>
      </c>
      <c r="C35" s="330">
        <f>'FY 22 Rural VA Calculator'!E29</f>
        <v>104.63</v>
      </c>
      <c r="D35" s="155">
        <f>'FY 22 Rural VA Calculator'!F29</f>
        <v>0.94</v>
      </c>
      <c r="E35" s="199">
        <f>'FY 22 Rural VA Calculator'!G29</f>
        <v>98.352199999999996</v>
      </c>
      <c r="F35" s="337">
        <f>'FY 22 Rural VA Calculator'!AR29</f>
        <v>69.239948799999993</v>
      </c>
      <c r="G35" s="337">
        <f>'FY 22 Rural VA Calculator'!AS29</f>
        <v>29.112251200000003</v>
      </c>
      <c r="H35" s="356">
        <f>'FY 22 Rural VA Calculator'!AT29</f>
        <v>98.352199999999996</v>
      </c>
      <c r="I35" s="360">
        <f>'FY 22 Rural VA Calculator'!AU29</f>
        <v>98.352199999999996</v>
      </c>
      <c r="J35" s="361">
        <f>'FY 22 Rural VA Calculator'!AV29</f>
        <v>98.352199999999996</v>
      </c>
      <c r="K35" s="361">
        <f>'FY 22 Rural VA Calculator'!AW29</f>
        <v>98.352199999999996</v>
      </c>
      <c r="L35" s="361">
        <f>'FY 22 Rural VA Calculator'!AX29</f>
        <v>98.352199999999996</v>
      </c>
      <c r="M35" s="361">
        <f>'FY 22 Rural VA Calculator'!AY29</f>
        <v>98.352199999999996</v>
      </c>
      <c r="N35" s="361">
        <f>'FY 22 Rural VA Calculator'!AZ29</f>
        <v>98.352199999999996</v>
      </c>
      <c r="O35" s="361">
        <f>'FY 22 Rural VA Calculator'!BA29</f>
        <v>98.352199999999996</v>
      </c>
      <c r="P35" s="361">
        <f>'FY 22 Rural VA Calculator'!BB29</f>
        <v>98.352199999999996</v>
      </c>
      <c r="Q35" s="361">
        <f>'FY 22 Rural VA Calculator'!BC29</f>
        <v>98.352199999999996</v>
      </c>
      <c r="R35" s="361">
        <f>'FY 22 Rural VA Calculator'!BD29</f>
        <v>98.352199999999996</v>
      </c>
      <c r="S35" s="361">
        <f>'FY 22 Rural VA Calculator'!BE29</f>
        <v>98.352199999999996</v>
      </c>
      <c r="T35" s="361">
        <f>'FY 22 Rural VA Calculator'!BF29</f>
        <v>98.352199999999996</v>
      </c>
      <c r="U35" s="361">
        <f>'FY 22 Rural VA Calculator'!BG29</f>
        <v>98.352199999999996</v>
      </c>
      <c r="V35" s="361">
        <f>'FY 22 Rural VA Calculator'!BH29</f>
        <v>98.352199999999996</v>
      </c>
      <c r="X35" s="370" t="str">
        <f>'FY 22 Rural VA Calculator'!A29</f>
        <v>CA1</v>
      </c>
      <c r="Y35" s="463" t="str">
        <f>'FY 22 Rural VA Calculator'!B29</f>
        <v>15-16</v>
      </c>
      <c r="Z35" s="387">
        <f>'FY 22 Rural VA Calculator'!E29</f>
        <v>104.63</v>
      </c>
      <c r="AA35" s="388">
        <f>'FY 22 Rural VA Calculator'!F29</f>
        <v>0.94</v>
      </c>
      <c r="AB35" s="387">
        <f>'FY 22 Rural VA Calculator'!G29</f>
        <v>98.352199999999996</v>
      </c>
      <c r="AC35" s="387">
        <f>'FY 22 Rural VA Calculator'!H29</f>
        <v>59.011319999999998</v>
      </c>
      <c r="AD35" s="336">
        <f>'FY 22 Rural VA Calculator'!Y29</f>
        <v>41.543969279999999</v>
      </c>
      <c r="AE35" s="336">
        <f>'FY 22 Rural VA Calculator'!Z29</f>
        <v>17.467350719999999</v>
      </c>
      <c r="AF35" s="377">
        <f>'FY 22 Rural VA Calculator'!AA29</f>
        <v>59.011319999999998</v>
      </c>
      <c r="AG35" s="378">
        <f>'FY 22 Rural VA Calculator'!AB29</f>
        <v>59.011319999999998</v>
      </c>
      <c r="AH35" s="379">
        <f>'FY 22 Rural VA Calculator'!AC29</f>
        <v>59.011319999999998</v>
      </c>
      <c r="AI35" s="379">
        <f>'FY 22 Rural VA Calculator'!AD29</f>
        <v>59.011319999999998</v>
      </c>
      <c r="AJ35" s="379">
        <f>'FY 22 Rural VA Calculator'!AE29</f>
        <v>59.011319999999998</v>
      </c>
      <c r="AK35" s="379">
        <f>'FY 22 Rural VA Calculator'!AF29</f>
        <v>59.011319999999998</v>
      </c>
      <c r="AL35" s="379">
        <f>'FY 22 Rural VA Calculator'!AG29</f>
        <v>59.011319999999998</v>
      </c>
      <c r="AM35" s="379">
        <f>'FY 22 Rural VA Calculator'!AH29</f>
        <v>59.011319999999998</v>
      </c>
      <c r="AN35" s="379">
        <f>'FY 22 Rural VA Calculator'!AI29</f>
        <v>59.011319999999998</v>
      </c>
      <c r="AO35" s="379">
        <f>'FY 22 Rural VA Calculator'!AJ29</f>
        <v>59.011319999999998</v>
      </c>
      <c r="AP35" s="379">
        <f>'FY 22 Rural VA Calculator'!AK29</f>
        <v>59.011319999999998</v>
      </c>
      <c r="AQ35" s="379">
        <f>'FY 22 Rural VA Calculator'!AL29</f>
        <v>59.011319999999998</v>
      </c>
      <c r="AR35" s="379">
        <f>'FY 22 Rural VA Calculator'!AM29</f>
        <v>59.011319999999998</v>
      </c>
      <c r="AS35" s="379">
        <f>'FY 22 Rural VA Calculator'!AN29</f>
        <v>59.011319999999998</v>
      </c>
      <c r="AT35" s="393">
        <f>'FY 22 Rural VA Calculator'!AO29</f>
        <v>59.011319999999998</v>
      </c>
      <c r="AU35" s="395">
        <f>'FY 22 Rural VA Calculator'!AP29</f>
        <v>59.011319999999998</v>
      </c>
    </row>
    <row r="36" spans="1:47" x14ac:dyDescent="0.25">
      <c r="A36" s="354" t="str">
        <f>'FY 22 Rural VA Calculator'!A30</f>
        <v>PA2</v>
      </c>
      <c r="B36" s="462" t="str">
        <f>'FY 22 Rural VA Calculator'!B30</f>
        <v>15-16</v>
      </c>
      <c r="C36" s="330">
        <f>'FY 22 Rural VA Calculator'!E30</f>
        <v>104.63</v>
      </c>
      <c r="D36" s="155">
        <f>'FY 22 Rural VA Calculator'!F30</f>
        <v>0.71</v>
      </c>
      <c r="E36" s="199">
        <f>'FY 22 Rural VA Calculator'!G30</f>
        <v>74.287299999999988</v>
      </c>
      <c r="F36" s="337">
        <f>'FY 22 Rural VA Calculator'!AR30</f>
        <v>52.29825919999999</v>
      </c>
      <c r="G36" s="337">
        <f>'FY 22 Rural VA Calculator'!AS30</f>
        <v>21.989040799999998</v>
      </c>
      <c r="H36" s="356">
        <f>'FY 22 Rural VA Calculator'!AT30</f>
        <v>74.287299999999988</v>
      </c>
      <c r="I36" s="360">
        <f>'FY 22 Rural VA Calculator'!AU30</f>
        <v>74.287299999999988</v>
      </c>
      <c r="J36" s="361">
        <f>'FY 22 Rural VA Calculator'!AV30</f>
        <v>74.287299999999988</v>
      </c>
      <c r="K36" s="361">
        <f>'FY 22 Rural VA Calculator'!AW30</f>
        <v>74.287299999999988</v>
      </c>
      <c r="L36" s="361">
        <f>'FY 22 Rural VA Calculator'!AX30</f>
        <v>74.287299999999988</v>
      </c>
      <c r="M36" s="361">
        <f>'FY 22 Rural VA Calculator'!AY30</f>
        <v>74.287299999999988</v>
      </c>
      <c r="N36" s="361">
        <f>'FY 22 Rural VA Calculator'!AZ30</f>
        <v>74.287299999999988</v>
      </c>
      <c r="O36" s="361">
        <f>'FY 22 Rural VA Calculator'!BA30</f>
        <v>74.287299999999988</v>
      </c>
      <c r="P36" s="361">
        <f>'FY 22 Rural VA Calculator'!BB30</f>
        <v>74.287299999999988</v>
      </c>
      <c r="Q36" s="361">
        <f>'FY 22 Rural VA Calculator'!BC30</f>
        <v>74.287299999999988</v>
      </c>
      <c r="R36" s="361">
        <f>'FY 22 Rural VA Calculator'!BD30</f>
        <v>74.287299999999988</v>
      </c>
      <c r="S36" s="361">
        <f>'FY 22 Rural VA Calculator'!BE30</f>
        <v>74.287299999999988</v>
      </c>
      <c r="T36" s="361">
        <f>'FY 22 Rural VA Calculator'!BF30</f>
        <v>74.287299999999988</v>
      </c>
      <c r="U36" s="361">
        <f>'FY 22 Rural VA Calculator'!BG30</f>
        <v>74.287299999999988</v>
      </c>
      <c r="V36" s="361">
        <f>'FY 22 Rural VA Calculator'!BH30</f>
        <v>74.287299999999988</v>
      </c>
      <c r="X36" s="370" t="str">
        <f>'FY 22 Rural VA Calculator'!A30</f>
        <v>PA2</v>
      </c>
      <c r="Y36" s="463" t="str">
        <f>'FY 22 Rural VA Calculator'!B30</f>
        <v>15-16</v>
      </c>
      <c r="Z36" s="387">
        <f>'FY 22 Rural VA Calculator'!E30</f>
        <v>104.63</v>
      </c>
      <c r="AA36" s="388">
        <f>'FY 22 Rural VA Calculator'!F30</f>
        <v>0.71</v>
      </c>
      <c r="AB36" s="387">
        <f>'FY 22 Rural VA Calculator'!G30</f>
        <v>74.287299999999988</v>
      </c>
      <c r="AC36" s="387">
        <f>'FY 22 Rural VA Calculator'!H30</f>
        <v>44.572379999999988</v>
      </c>
      <c r="AD36" s="336">
        <f>'FY 22 Rural VA Calculator'!Y30</f>
        <v>31.378955519999991</v>
      </c>
      <c r="AE36" s="336">
        <f>'FY 22 Rural VA Calculator'!Z30</f>
        <v>13.193424479999997</v>
      </c>
      <c r="AF36" s="377">
        <f>'FY 22 Rural VA Calculator'!AA30</f>
        <v>44.572379999999988</v>
      </c>
      <c r="AG36" s="378">
        <f>'FY 22 Rural VA Calculator'!AB30</f>
        <v>44.572379999999988</v>
      </c>
      <c r="AH36" s="379">
        <f>'FY 22 Rural VA Calculator'!AC30</f>
        <v>44.572379999999988</v>
      </c>
      <c r="AI36" s="379">
        <f>'FY 22 Rural VA Calculator'!AD30</f>
        <v>44.572379999999988</v>
      </c>
      <c r="AJ36" s="379">
        <f>'FY 22 Rural VA Calculator'!AE30</f>
        <v>44.572379999999988</v>
      </c>
      <c r="AK36" s="379">
        <f>'FY 22 Rural VA Calculator'!AF30</f>
        <v>44.572379999999988</v>
      </c>
      <c r="AL36" s="379">
        <f>'FY 22 Rural VA Calculator'!AG30</f>
        <v>44.572379999999988</v>
      </c>
      <c r="AM36" s="379">
        <f>'FY 22 Rural VA Calculator'!AH30</f>
        <v>44.572379999999988</v>
      </c>
      <c r="AN36" s="379">
        <f>'FY 22 Rural VA Calculator'!AI30</f>
        <v>44.572379999999988</v>
      </c>
      <c r="AO36" s="379">
        <f>'FY 22 Rural VA Calculator'!AJ30</f>
        <v>44.572379999999988</v>
      </c>
      <c r="AP36" s="379">
        <f>'FY 22 Rural VA Calculator'!AK30</f>
        <v>44.572379999999988</v>
      </c>
      <c r="AQ36" s="379">
        <f>'FY 22 Rural VA Calculator'!AL30</f>
        <v>44.572379999999988</v>
      </c>
      <c r="AR36" s="379">
        <f>'FY 22 Rural VA Calculator'!AM30</f>
        <v>44.572379999999988</v>
      </c>
      <c r="AS36" s="379">
        <f>'FY 22 Rural VA Calculator'!AN30</f>
        <v>44.572379999999988</v>
      </c>
      <c r="AT36" s="393">
        <f>'FY 22 Rural VA Calculator'!AO30</f>
        <v>44.572379999999988</v>
      </c>
      <c r="AU36" s="395">
        <f>'FY 22 Rural VA Calculator'!AP30</f>
        <v>44.572379999999988</v>
      </c>
    </row>
    <row r="37" spans="1:47" ht="15.75" thickBot="1" x14ac:dyDescent="0.3">
      <c r="A37" s="354" t="str">
        <f>'FY 22 Rural VA Calculator'!A31</f>
        <v>PA1</v>
      </c>
      <c r="B37" s="462" t="str">
        <f>'FY 22 Rural VA Calculator'!B31</f>
        <v>15-16</v>
      </c>
      <c r="C37" s="330">
        <f>'FY 22 Rural VA Calculator'!E31</f>
        <v>104.63</v>
      </c>
      <c r="D37" s="155">
        <f>'FY 22 Rural VA Calculator'!F31</f>
        <v>0.66</v>
      </c>
      <c r="E37" s="199">
        <f>'FY 22 Rural VA Calculator'!G31</f>
        <v>69.055800000000005</v>
      </c>
      <c r="F37" s="337">
        <f>'FY 22 Rural VA Calculator'!AR31</f>
        <v>48.6152832</v>
      </c>
      <c r="G37" s="337">
        <f>'FY 22 Rural VA Calculator'!AS31</f>
        <v>20.440516800000005</v>
      </c>
      <c r="H37" s="356">
        <f>'FY 22 Rural VA Calculator'!AT31</f>
        <v>69.055800000000005</v>
      </c>
      <c r="I37" s="362">
        <f>'FY 22 Rural VA Calculator'!AU31</f>
        <v>69.055800000000005</v>
      </c>
      <c r="J37" s="363">
        <f>'FY 22 Rural VA Calculator'!AV31</f>
        <v>69.055800000000005</v>
      </c>
      <c r="K37" s="363">
        <f>'FY 22 Rural VA Calculator'!AW31</f>
        <v>69.055800000000005</v>
      </c>
      <c r="L37" s="363">
        <f>'FY 22 Rural VA Calculator'!AX31</f>
        <v>69.055800000000005</v>
      </c>
      <c r="M37" s="363">
        <f>'FY 22 Rural VA Calculator'!AY31</f>
        <v>69.055800000000005</v>
      </c>
      <c r="N37" s="363">
        <f>'FY 22 Rural VA Calculator'!AZ31</f>
        <v>69.055800000000005</v>
      </c>
      <c r="O37" s="363">
        <f>'FY 22 Rural VA Calculator'!BA31</f>
        <v>69.055800000000005</v>
      </c>
      <c r="P37" s="363">
        <f>'FY 22 Rural VA Calculator'!BB31</f>
        <v>69.055800000000005</v>
      </c>
      <c r="Q37" s="363">
        <f>'FY 22 Rural VA Calculator'!BC31</f>
        <v>69.055800000000005</v>
      </c>
      <c r="R37" s="363">
        <f>'FY 22 Rural VA Calculator'!BD31</f>
        <v>69.055800000000005</v>
      </c>
      <c r="S37" s="363">
        <f>'FY 22 Rural VA Calculator'!BE31</f>
        <v>69.055800000000005</v>
      </c>
      <c r="T37" s="363">
        <f>'FY 22 Rural VA Calculator'!BF31</f>
        <v>69.055800000000005</v>
      </c>
      <c r="U37" s="363">
        <f>'FY 22 Rural VA Calculator'!BG31</f>
        <v>69.055800000000005</v>
      </c>
      <c r="V37" s="363">
        <f>'FY 22 Rural VA Calculator'!BH31</f>
        <v>69.055800000000005</v>
      </c>
      <c r="X37" s="370" t="str">
        <f>'FY 22 Rural VA Calculator'!A31</f>
        <v>PA1</v>
      </c>
      <c r="Y37" s="463" t="str">
        <f>'FY 22 Rural VA Calculator'!B31</f>
        <v>15-16</v>
      </c>
      <c r="Z37" s="387">
        <f>'FY 22 Rural VA Calculator'!E31</f>
        <v>104.63</v>
      </c>
      <c r="AA37" s="388">
        <f>'FY 22 Rural VA Calculator'!F31</f>
        <v>0.66</v>
      </c>
      <c r="AB37" s="387">
        <f>'FY 22 Rural VA Calculator'!G31</f>
        <v>69.055800000000005</v>
      </c>
      <c r="AC37" s="387">
        <f>'FY 22 Rural VA Calculator'!H31</f>
        <v>41.433480000000003</v>
      </c>
      <c r="AD37" s="336">
        <f>'FY 22 Rural VA Calculator'!Y31</f>
        <v>29.169169920000002</v>
      </c>
      <c r="AE37" s="336">
        <f>'FY 22 Rural VA Calculator'!Z31</f>
        <v>12.264310080000001</v>
      </c>
      <c r="AF37" s="377">
        <f>'FY 22 Rural VA Calculator'!AA31</f>
        <v>41.433480000000003</v>
      </c>
      <c r="AG37" s="381">
        <f>'FY 22 Rural VA Calculator'!AB31</f>
        <v>41.433480000000003</v>
      </c>
      <c r="AH37" s="382">
        <f>'FY 22 Rural VA Calculator'!AC31</f>
        <v>41.433480000000003</v>
      </c>
      <c r="AI37" s="382">
        <f>'FY 22 Rural VA Calculator'!AD31</f>
        <v>41.433480000000003</v>
      </c>
      <c r="AJ37" s="382">
        <f>'FY 22 Rural VA Calculator'!AE31</f>
        <v>41.433480000000003</v>
      </c>
      <c r="AK37" s="382">
        <f>'FY 22 Rural VA Calculator'!AF31</f>
        <v>41.433480000000003</v>
      </c>
      <c r="AL37" s="382">
        <f>'FY 22 Rural VA Calculator'!AG31</f>
        <v>41.433480000000003</v>
      </c>
      <c r="AM37" s="382">
        <f>'FY 22 Rural VA Calculator'!AH31</f>
        <v>41.433480000000003</v>
      </c>
      <c r="AN37" s="382">
        <f>'FY 22 Rural VA Calculator'!AI31</f>
        <v>41.433480000000003</v>
      </c>
      <c r="AO37" s="382">
        <f>'FY 22 Rural VA Calculator'!AJ31</f>
        <v>41.433480000000003</v>
      </c>
      <c r="AP37" s="382">
        <f>'FY 22 Rural VA Calculator'!AK31</f>
        <v>41.433480000000003</v>
      </c>
      <c r="AQ37" s="382">
        <f>'FY 22 Rural VA Calculator'!AL31</f>
        <v>41.433480000000003</v>
      </c>
      <c r="AR37" s="382">
        <f>'FY 22 Rural VA Calculator'!AM31</f>
        <v>41.433480000000003</v>
      </c>
      <c r="AS37" s="382">
        <f>'FY 22 Rural VA Calculator'!AN31</f>
        <v>41.433480000000003</v>
      </c>
      <c r="AT37" s="394">
        <f>'FY 22 Rural VA Calculator'!AO31</f>
        <v>41.433480000000003</v>
      </c>
      <c r="AU37" s="396">
        <f>'FY 22 Rural VA Calculator'!AP31</f>
        <v>41.433480000000003</v>
      </c>
    </row>
    <row r="38" spans="1:47" x14ac:dyDescent="0.25">
      <c r="A38" s="327"/>
      <c r="B38" s="326"/>
      <c r="C38" s="327"/>
      <c r="D38" s="345"/>
      <c r="E38" s="192"/>
      <c r="F38" s="333"/>
      <c r="G38" s="333"/>
      <c r="H38" s="333"/>
      <c r="I38" s="333"/>
      <c r="J38" s="333"/>
      <c r="K38" s="333"/>
      <c r="L38" s="333"/>
      <c r="M38" s="333"/>
      <c r="N38" s="333"/>
      <c r="O38" s="333"/>
      <c r="P38" s="333"/>
      <c r="Q38" s="333"/>
      <c r="R38" s="333"/>
      <c r="S38" s="333"/>
      <c r="T38" s="333"/>
      <c r="U38" s="333"/>
      <c r="V38" s="333"/>
      <c r="X38" s="341"/>
      <c r="Y38" s="341"/>
      <c r="Z38" s="347"/>
      <c r="AA38" s="348"/>
      <c r="AB38" s="347"/>
      <c r="AC38" s="347"/>
      <c r="AD38" s="349"/>
      <c r="AE38" s="349"/>
      <c r="AF38" s="349"/>
      <c r="AG38" s="349"/>
      <c r="AH38" s="349"/>
      <c r="AI38" s="349"/>
      <c r="AJ38" s="349"/>
      <c r="AK38" s="349"/>
      <c r="AL38" s="349"/>
      <c r="AM38" s="349"/>
      <c r="AN38" s="349"/>
      <c r="AO38" s="349"/>
      <c r="AP38" s="349"/>
      <c r="AQ38" s="349"/>
      <c r="AR38" s="349"/>
      <c r="AS38" s="349"/>
      <c r="AT38" s="349"/>
      <c r="AU38" s="349"/>
    </row>
    <row r="39" spans="1:47" ht="15.75" thickBot="1" x14ac:dyDescent="0.3">
      <c r="A39" s="327"/>
      <c r="B39" s="326"/>
      <c r="C39" s="327"/>
      <c r="D39" s="345"/>
      <c r="E39" s="192"/>
      <c r="F39" s="333"/>
      <c r="G39" s="333"/>
      <c r="H39" s="333"/>
      <c r="I39" s="333"/>
      <c r="J39" s="333"/>
      <c r="K39" s="333"/>
      <c r="L39" s="333"/>
      <c r="M39" s="333"/>
      <c r="N39" s="333"/>
      <c r="O39" s="333"/>
      <c r="P39" s="333"/>
      <c r="Q39" s="333"/>
      <c r="R39" s="333"/>
      <c r="S39" s="333"/>
      <c r="T39" s="333"/>
      <c r="U39" s="333"/>
      <c r="V39" s="333"/>
      <c r="X39" s="341"/>
      <c r="Y39" s="341"/>
      <c r="Z39" s="347"/>
      <c r="AA39" s="348"/>
      <c r="AB39" s="347"/>
      <c r="AC39" s="347"/>
      <c r="AD39" s="349"/>
      <c r="AE39" s="349"/>
      <c r="AF39" s="349"/>
      <c r="AG39" s="349"/>
      <c r="AH39" s="349"/>
      <c r="AI39" s="349"/>
      <c r="AJ39" s="349"/>
      <c r="AK39" s="349"/>
      <c r="AL39" s="349"/>
      <c r="AM39" s="349"/>
      <c r="AN39" s="349"/>
      <c r="AO39" s="349"/>
      <c r="AP39" s="349"/>
      <c r="AQ39" s="349"/>
      <c r="AR39" s="349"/>
      <c r="AS39" s="349"/>
      <c r="AT39" s="349"/>
      <c r="AU39" s="349"/>
    </row>
    <row r="40" spans="1:47" s="364" customFormat="1" ht="15.75" thickBot="1" x14ac:dyDescent="0.3">
      <c r="A40" s="425"/>
      <c r="B40" s="426"/>
      <c r="C40" s="425"/>
      <c r="D40" s="427"/>
      <c r="E40" s="428"/>
      <c r="F40" s="429"/>
      <c r="G40" s="429"/>
      <c r="H40" s="429"/>
      <c r="I40" s="444" t="str">
        <f>'FY 22 Rural VA Calculator'!AU34</f>
        <v>Medicare and VPD Adjusted Rate - Rural Wage Index in CBSA</v>
      </c>
      <c r="J40" s="445"/>
      <c r="K40" s="445"/>
      <c r="L40" s="445"/>
      <c r="M40" s="445"/>
      <c r="N40" s="445"/>
      <c r="O40" s="445"/>
      <c r="P40" s="445"/>
      <c r="Q40" s="445"/>
      <c r="R40" s="445"/>
      <c r="S40" s="445"/>
      <c r="T40" s="445"/>
      <c r="U40" s="445"/>
      <c r="V40" s="445"/>
      <c r="X40" s="341"/>
      <c r="Y40" s="341"/>
      <c r="Z40" s="347"/>
      <c r="AA40" s="348"/>
      <c r="AB40" s="347"/>
      <c r="AC40" s="347"/>
      <c r="AD40" s="432"/>
      <c r="AE40" s="432"/>
      <c r="AF40" s="432"/>
      <c r="AG40" s="401" t="str">
        <f>'FY 22 Rural VA Calculator'!AB34</f>
        <v>VA and VPD Adjusted Rate - Rural Wage Index State</v>
      </c>
      <c r="AH40" s="402"/>
      <c r="AI40" s="402"/>
      <c r="AJ40" s="402"/>
      <c r="AK40" s="402"/>
      <c r="AL40" s="402"/>
      <c r="AM40" s="402"/>
      <c r="AN40" s="402"/>
      <c r="AO40" s="402"/>
      <c r="AP40" s="402"/>
      <c r="AQ40" s="402"/>
      <c r="AR40" s="402"/>
      <c r="AS40" s="402"/>
      <c r="AT40" s="402"/>
      <c r="AU40" s="403"/>
    </row>
    <row r="41" spans="1:47" s="65" customFormat="1" ht="30" customHeight="1" x14ac:dyDescent="0.25">
      <c r="A41" s="327"/>
      <c r="B41" s="327"/>
      <c r="C41" s="327"/>
      <c r="D41" s="346"/>
      <c r="E41" s="433"/>
      <c r="F41" s="433"/>
      <c r="G41" s="433"/>
      <c r="H41" s="433"/>
      <c r="I41" s="357" t="str">
        <f>'FY 22 Rural VA Calculator'!AU35</f>
        <v>Day
1-3</v>
      </c>
      <c r="J41" s="358" t="str">
        <f>'FY 22 Rural VA Calculator'!AV35</f>
        <v>Day
4-20</v>
      </c>
      <c r="K41" s="358" t="str">
        <f>'FY 22 Rural VA Calculator'!AW35</f>
        <v>Day
21-27</v>
      </c>
      <c r="L41" s="358" t="str">
        <f>'FY 22 Rural VA Calculator'!AX35</f>
        <v>Day
28-34</v>
      </c>
      <c r="M41" s="358" t="str">
        <f>'FY 22 Rural VA Calculator'!AY35</f>
        <v>Day
35-41</v>
      </c>
      <c r="N41" s="358" t="str">
        <f>'FY 22 Rural VA Calculator'!AZ35</f>
        <v>Day
42-48</v>
      </c>
      <c r="O41" s="358" t="str">
        <f>'FY 22 Rural VA Calculator'!BA35</f>
        <v>Day
49-55</v>
      </c>
      <c r="P41" s="358" t="str">
        <f>'FY 22 Rural VA Calculator'!BB35</f>
        <v>Day
56-62</v>
      </c>
      <c r="Q41" s="358" t="str">
        <f>'FY 22 Rural VA Calculator'!BC35</f>
        <v>Day
63-69</v>
      </c>
      <c r="R41" s="358" t="str">
        <f>'FY 22 Rural VA Calculator'!BD35</f>
        <v>Day
70-76</v>
      </c>
      <c r="S41" s="358" t="str">
        <f>'FY 22 Rural VA Calculator'!BE35</f>
        <v>Day
77-83</v>
      </c>
      <c r="T41" s="358" t="str">
        <f>'FY 22 Rural VA Calculator'!BF35</f>
        <v>Day
84-90</v>
      </c>
      <c r="U41" s="358" t="str">
        <f>'FY 22 Rural VA Calculator'!BG35</f>
        <v>Day
91-97</v>
      </c>
      <c r="V41" s="358" t="str">
        <f>'FY 22 Rural VA Calculator'!BH35</f>
        <v>Day
98-100</v>
      </c>
      <c r="X41" s="341"/>
      <c r="Y41" s="341"/>
      <c r="Z41" s="347"/>
      <c r="AA41" s="348"/>
      <c r="AB41" s="347"/>
      <c r="AC41" s="347"/>
      <c r="AD41" s="432"/>
      <c r="AE41" s="432"/>
      <c r="AF41" s="432"/>
      <c r="AG41" s="410" t="str">
        <f>'FY 22 Rural VA Calculator'!AB35</f>
        <v>Day
1-3</v>
      </c>
      <c r="AH41" s="411" t="str">
        <f>'FY 22 Rural VA Calculator'!AC35</f>
        <v>Day
4-20</v>
      </c>
      <c r="AI41" s="411" t="str">
        <f>'FY 22 Rural VA Calculator'!AD35</f>
        <v>Day
21-27</v>
      </c>
      <c r="AJ41" s="411" t="str">
        <f>'FY 22 Rural VA Calculator'!AE35</f>
        <v>Day
28-34</v>
      </c>
      <c r="AK41" s="411" t="str">
        <f>'FY 22 Rural VA Calculator'!AF35</f>
        <v>Day
35-41</v>
      </c>
      <c r="AL41" s="411" t="str">
        <f>'FY 22 Rural VA Calculator'!AG35</f>
        <v>Day
42-48</v>
      </c>
      <c r="AM41" s="411" t="str">
        <f>'FY 22 Rural VA Calculator'!AH35</f>
        <v>Day
49-55</v>
      </c>
      <c r="AN41" s="411" t="str">
        <f>'FY 22 Rural VA Calculator'!AI35</f>
        <v>Day
56-62</v>
      </c>
      <c r="AO41" s="411" t="str">
        <f>'FY 22 Rural VA Calculator'!AJ35</f>
        <v>Day
63-69</v>
      </c>
      <c r="AP41" s="411" t="str">
        <f>'FY 22 Rural VA Calculator'!AK35</f>
        <v>Day
70-76</v>
      </c>
      <c r="AQ41" s="411" t="str">
        <f>'FY 22 Rural VA Calculator'!AL35</f>
        <v>Day
77-83</v>
      </c>
      <c r="AR41" s="411" t="str">
        <f>'FY 22 Rural VA Calculator'!AM35</f>
        <v>Day
84-90</v>
      </c>
      <c r="AS41" s="411" t="str">
        <f>'FY 22 Rural VA Calculator'!AN35</f>
        <v>Day
91-97</v>
      </c>
      <c r="AT41" s="424" t="str">
        <f>'FY 22 Rural VA Calculator'!AO35</f>
        <v>Day
98-100</v>
      </c>
      <c r="AU41" s="413" t="str">
        <f>'FY 22 Rural VA Calculator'!AP35</f>
        <v>Day
100+</v>
      </c>
    </row>
    <row r="42" spans="1:47" s="53" customFormat="1" ht="60" x14ac:dyDescent="0.25">
      <c r="A42" s="352" t="str">
        <f>'FY 22 Rural VA Calculator'!A36</f>
        <v>PDPM NTA Component Group</v>
      </c>
      <c r="B42" s="460" t="str">
        <f>'FY 22 Rural VA Calculator'!B36</f>
        <v>PDPM NTA Comorbidity Score</v>
      </c>
      <c r="C42" s="352" t="str">
        <f>'FY 22 Rural VA Calculator'!E36</f>
        <v>Unadjusted Federal Base Rate FY 2022</v>
      </c>
      <c r="D42" s="353" t="str">
        <f>'FY 22 Rural VA Calculator'!F36</f>
        <v>CMI **</v>
      </c>
      <c r="E42" s="351" t="str">
        <f>'FY 22 Rural VA Calculator'!G36</f>
        <v>Medicare FY 2022 Rate Rural **</v>
      </c>
      <c r="F42" s="351" t="str">
        <f>'FY 22 Rural VA Calculator'!AR36</f>
        <v>FY 2022 Labor Portion (70.4%)</v>
      </c>
      <c r="G42" s="351" t="str">
        <f>'FY 22 Rural VA Calculator'!AS36</f>
        <v>Non-Labor Portion</v>
      </c>
      <c r="H42" s="355" t="str">
        <f>'FY 22 Rural VA Calculator'!AT36</f>
        <v>Wage Index Adjusted VA Rate</v>
      </c>
      <c r="I42" s="359" t="str">
        <f>'FY 22 Rural VA Calculator'!AU36</f>
        <v>VA Base Rate * 1</v>
      </c>
      <c r="J42" s="351" t="str">
        <f>'FY 22 Rural VA Calculator'!AV36</f>
        <v>VA Base Rate * 1</v>
      </c>
      <c r="K42" s="351" t="str">
        <f>'FY 22 Rural VA Calculator'!AW36</f>
        <v>VA Base Rate * 1</v>
      </c>
      <c r="L42" s="351" t="str">
        <f>'FY 22 Rural VA Calculator'!AX36</f>
        <v>VA Base Rate * 1</v>
      </c>
      <c r="M42" s="351" t="str">
        <f>'FY 22 Rural VA Calculator'!AY36</f>
        <v>VA Base Rate * 1</v>
      </c>
      <c r="N42" s="351" t="str">
        <f>'FY 22 Rural VA Calculator'!AZ36</f>
        <v>VA Base Rate * 1</v>
      </c>
      <c r="O42" s="351" t="str">
        <f>'FY 22 Rural VA Calculator'!BA36</f>
        <v>VA Base Rate * 1</v>
      </c>
      <c r="P42" s="351" t="str">
        <f>'FY 22 Rural VA Calculator'!BB36</f>
        <v>VA Base Rate * 1</v>
      </c>
      <c r="Q42" s="351" t="str">
        <f>'FY 22 Rural VA Calculator'!BC36</f>
        <v>VA Base Rate * 1</v>
      </c>
      <c r="R42" s="351" t="str">
        <f>'FY 22 Rural VA Calculator'!BD36</f>
        <v>VA Base Rate * 1</v>
      </c>
      <c r="S42" s="351" t="str">
        <f>'FY 22 Rural VA Calculator'!BE36</f>
        <v>VA Base Rate * 1</v>
      </c>
      <c r="T42" s="351" t="str">
        <f>'FY 22 Rural VA Calculator'!BF36</f>
        <v>VA Base Rate * 1</v>
      </c>
      <c r="U42" s="351" t="str">
        <f>'FY 22 Rural VA Calculator'!BG36</f>
        <v>VA Base Rate * 1</v>
      </c>
      <c r="V42" s="351" t="str">
        <f>'FY 22 Rural VA Calculator'!BH36</f>
        <v>VA Base Rate * 1</v>
      </c>
      <c r="X42" s="370" t="str">
        <f>'FY 22 Rural VA Calculator'!A36</f>
        <v>PDPM NTA Component Group</v>
      </c>
      <c r="Y42" s="461" t="str">
        <f>'FY 22 Rural VA Calculator'!B36</f>
        <v>PDPM NTA Comorbidity Score</v>
      </c>
      <c r="Z42" s="371" t="str">
        <f>'FY 22 Rural VA Calculator'!E36</f>
        <v>Unadjusted Federal Base Rate FY 2022</v>
      </c>
      <c r="AA42" s="372" t="str">
        <f>'FY 22 Rural VA Calculator'!F36</f>
        <v>CMI **</v>
      </c>
      <c r="AB42" s="371" t="str">
        <f>'FY 22 Rural VA Calculator'!G36</f>
        <v>Medicare FY 2022 Rate Rural **</v>
      </c>
      <c r="AC42" s="371" t="str">
        <f>'FY 22 Rural VA Calculator'!H36</f>
        <v>Base Rate After VA Adjustment (PDPM*1.0)</v>
      </c>
      <c r="AD42" s="418" t="str">
        <f>'FY 22 Rural VA Calculator'!Y36</f>
        <v>FY 2022 Labor Portion (70.4%)</v>
      </c>
      <c r="AE42" s="418" t="str">
        <f>'FY 22 Rural VA Calculator'!Z36</f>
        <v>Non-Labor Portion</v>
      </c>
      <c r="AF42" s="419" t="str">
        <f>'FY 22 Rural VA Calculator'!AA36</f>
        <v>Wage Index Adjusted VA Rate</v>
      </c>
      <c r="AG42" s="477" t="str">
        <f>'FY 22 Rural VA Calculator'!AB36</f>
        <v>VA Base Rate * 1</v>
      </c>
      <c r="AH42" s="418" t="str">
        <f>'FY 22 Rural VA Calculator'!AC36</f>
        <v>VA Base Rate * 1</v>
      </c>
      <c r="AI42" s="418" t="str">
        <f>'FY 22 Rural VA Calculator'!AD36</f>
        <v>VA Base Rate * 1</v>
      </c>
      <c r="AJ42" s="418" t="str">
        <f>'FY 22 Rural VA Calculator'!AE36</f>
        <v>VA Base Rate * 1</v>
      </c>
      <c r="AK42" s="418" t="str">
        <f>'FY 22 Rural VA Calculator'!AF36</f>
        <v>VA Base Rate * 1</v>
      </c>
      <c r="AL42" s="418" t="str">
        <f>'FY 22 Rural VA Calculator'!AG36</f>
        <v>VA Base Rate * 1</v>
      </c>
      <c r="AM42" s="418" t="str">
        <f>'FY 22 Rural VA Calculator'!AH36</f>
        <v>VA Base Rate * 1</v>
      </c>
      <c r="AN42" s="418" t="str">
        <f>'FY 22 Rural VA Calculator'!AI36</f>
        <v>VA Base Rate * 1</v>
      </c>
      <c r="AO42" s="418" t="str">
        <f>'FY 22 Rural VA Calculator'!AJ36</f>
        <v>VA Base Rate * 1</v>
      </c>
      <c r="AP42" s="418" t="str">
        <f>'FY 22 Rural VA Calculator'!AK36</f>
        <v>VA Base Rate * 1</v>
      </c>
      <c r="AQ42" s="418" t="str">
        <f>'FY 22 Rural VA Calculator'!AL36</f>
        <v>VA Base Rate * 1</v>
      </c>
      <c r="AR42" s="418" t="str">
        <f>'FY 22 Rural VA Calculator'!AM36</f>
        <v>VA Base Rate * 1</v>
      </c>
      <c r="AS42" s="418" t="str">
        <f>'FY 22 Rural VA Calculator'!AN36</f>
        <v>VA Base Rate * 1</v>
      </c>
      <c r="AT42" s="488" t="str">
        <f>'FY 22 Rural VA Calculator'!AO36</f>
        <v>VA Base Rate * 1</v>
      </c>
      <c r="AU42" s="494" t="str">
        <f>'FY 22 Rural VA Calculator'!AP36</f>
        <v>VA Base Rate * 1</v>
      </c>
    </row>
    <row r="43" spans="1:47" x14ac:dyDescent="0.25">
      <c r="A43" s="354" t="str">
        <f>'FY 22 Rural VA Calculator'!A37</f>
        <v>NF</v>
      </c>
      <c r="B43" s="464">
        <f>'FY 22 Rural VA Calculator'!B37</f>
        <v>0</v>
      </c>
      <c r="C43" s="330">
        <f>'FY 22 Rural VA Calculator'!E37</f>
        <v>78.930000000000007</v>
      </c>
      <c r="D43" s="155">
        <f>'FY 22 Rural VA Calculator'!F37</f>
        <v>0.72</v>
      </c>
      <c r="E43" s="199">
        <f>'FY 22 Rural VA Calculator'!G37</f>
        <v>56.829600000000006</v>
      </c>
      <c r="F43" s="337">
        <f>'FY 22 Rural VA Calculator'!AR37</f>
        <v>40.008038400000004</v>
      </c>
      <c r="G43" s="337">
        <f>'FY 22 Rural VA Calculator'!AS37</f>
        <v>16.821561600000003</v>
      </c>
      <c r="H43" s="356">
        <f>'FY 22 Rural VA Calculator'!AT37</f>
        <v>56.829600000000006</v>
      </c>
      <c r="I43" s="360">
        <f>'FY 22 Rural VA Calculator'!AU37</f>
        <v>170.48880000000003</v>
      </c>
      <c r="J43" s="361">
        <f>'FY 22 Rural VA Calculator'!AV37</f>
        <v>56.829600000000006</v>
      </c>
      <c r="K43" s="361">
        <f>'FY 22 Rural VA Calculator'!AW37</f>
        <v>56.829600000000006</v>
      </c>
      <c r="L43" s="361">
        <f>'FY 22 Rural VA Calculator'!AX37</f>
        <v>56.829600000000006</v>
      </c>
      <c r="M43" s="361">
        <f>'FY 22 Rural VA Calculator'!AY37</f>
        <v>56.829600000000006</v>
      </c>
      <c r="N43" s="361">
        <f>'FY 22 Rural VA Calculator'!AZ37</f>
        <v>56.829600000000006</v>
      </c>
      <c r="O43" s="361">
        <f>'FY 22 Rural VA Calculator'!BA37</f>
        <v>56.829600000000006</v>
      </c>
      <c r="P43" s="361">
        <f>'FY 22 Rural VA Calculator'!BB37</f>
        <v>56.829600000000006</v>
      </c>
      <c r="Q43" s="361">
        <f>'FY 22 Rural VA Calculator'!BC37</f>
        <v>56.829600000000006</v>
      </c>
      <c r="R43" s="361">
        <f>'FY 22 Rural VA Calculator'!BD37</f>
        <v>56.829600000000006</v>
      </c>
      <c r="S43" s="361">
        <f>'FY 22 Rural VA Calculator'!BE37</f>
        <v>56.829600000000006</v>
      </c>
      <c r="T43" s="361">
        <f>'FY 22 Rural VA Calculator'!BF37</f>
        <v>56.829600000000006</v>
      </c>
      <c r="U43" s="361">
        <f>'FY 22 Rural VA Calculator'!BG37</f>
        <v>56.829600000000006</v>
      </c>
      <c r="V43" s="361">
        <f>'FY 22 Rural VA Calculator'!BH37</f>
        <v>56.829600000000006</v>
      </c>
      <c r="X43" s="370" t="str">
        <f>'FY 22 Rural VA Calculator'!A37</f>
        <v>NF</v>
      </c>
      <c r="Y43" s="465">
        <f>'FY 22 Rural VA Calculator'!B37</f>
        <v>0</v>
      </c>
      <c r="Z43" s="387">
        <f>'FY 22 Rural VA Calculator'!E37</f>
        <v>78.930000000000007</v>
      </c>
      <c r="AA43" s="388">
        <f>'FY 22 Rural VA Calculator'!F37</f>
        <v>0.72</v>
      </c>
      <c r="AB43" s="387">
        <f>'FY 22 Rural VA Calculator'!G37</f>
        <v>56.829600000000006</v>
      </c>
      <c r="AC43" s="387">
        <f>'FY 22 Rural VA Calculator'!H37</f>
        <v>56.829600000000006</v>
      </c>
      <c r="AD43" s="336">
        <f>'FY 22 Rural VA Calculator'!Y37</f>
        <v>40.008038400000004</v>
      </c>
      <c r="AE43" s="336">
        <f>'FY 22 Rural VA Calculator'!Z37</f>
        <v>16.821561600000003</v>
      </c>
      <c r="AF43" s="377">
        <f>'FY 22 Rural VA Calculator'!AA37</f>
        <v>56.829600000000006</v>
      </c>
      <c r="AG43" s="378">
        <f>'FY 22 Rural VA Calculator'!AB37</f>
        <v>170.48880000000003</v>
      </c>
      <c r="AH43" s="379">
        <f>'FY 22 Rural VA Calculator'!AC37</f>
        <v>56.829600000000006</v>
      </c>
      <c r="AI43" s="379">
        <f>'FY 22 Rural VA Calculator'!AD37</f>
        <v>56.829600000000006</v>
      </c>
      <c r="AJ43" s="379">
        <f>'FY 22 Rural VA Calculator'!AE37</f>
        <v>56.829600000000006</v>
      </c>
      <c r="AK43" s="379">
        <f>'FY 22 Rural VA Calculator'!AF37</f>
        <v>56.829600000000006</v>
      </c>
      <c r="AL43" s="379">
        <f>'FY 22 Rural VA Calculator'!AG37</f>
        <v>56.829600000000006</v>
      </c>
      <c r="AM43" s="379">
        <f>'FY 22 Rural VA Calculator'!AH37</f>
        <v>56.829600000000006</v>
      </c>
      <c r="AN43" s="379">
        <f>'FY 22 Rural VA Calculator'!AI37</f>
        <v>56.829600000000006</v>
      </c>
      <c r="AO43" s="379">
        <f>'FY 22 Rural VA Calculator'!AJ37</f>
        <v>56.829600000000006</v>
      </c>
      <c r="AP43" s="379">
        <f>'FY 22 Rural VA Calculator'!AK37</f>
        <v>56.829600000000006</v>
      </c>
      <c r="AQ43" s="379">
        <f>'FY 22 Rural VA Calculator'!AL37</f>
        <v>56.829600000000006</v>
      </c>
      <c r="AR43" s="379">
        <f>'FY 22 Rural VA Calculator'!AM37</f>
        <v>56.829600000000006</v>
      </c>
      <c r="AS43" s="379">
        <f>'FY 22 Rural VA Calculator'!AN37</f>
        <v>56.829600000000006</v>
      </c>
      <c r="AT43" s="380">
        <f>'FY 22 Rural VA Calculator'!AO37</f>
        <v>56.829600000000006</v>
      </c>
      <c r="AU43" s="395">
        <f>'FY 22 Rural VA Calculator'!AP37</f>
        <v>56.829600000000006</v>
      </c>
    </row>
    <row r="44" spans="1:47" x14ac:dyDescent="0.25">
      <c r="A44" s="354" t="str">
        <f>'FY 22 Rural VA Calculator'!A38</f>
        <v>NE</v>
      </c>
      <c r="B44" s="328" t="str">
        <f>'FY 22 Rural VA Calculator'!B38</f>
        <v>1-2</v>
      </c>
      <c r="C44" s="330">
        <f>'FY 22 Rural VA Calculator'!E38</f>
        <v>78.930000000000007</v>
      </c>
      <c r="D44" s="155">
        <f>'FY 22 Rural VA Calculator'!F38</f>
        <v>0.96</v>
      </c>
      <c r="E44" s="199">
        <f>'FY 22 Rural VA Calculator'!G38</f>
        <v>75.772800000000004</v>
      </c>
      <c r="F44" s="337">
        <f>'FY 22 Rural VA Calculator'!AR38</f>
        <v>53.344051200000003</v>
      </c>
      <c r="G44" s="337">
        <f>'FY 22 Rural VA Calculator'!AS38</f>
        <v>22.428748800000001</v>
      </c>
      <c r="H44" s="356">
        <f>'FY 22 Rural VA Calculator'!AT38</f>
        <v>75.772800000000004</v>
      </c>
      <c r="I44" s="360">
        <f>'FY 22 Rural VA Calculator'!AU38</f>
        <v>227.3184</v>
      </c>
      <c r="J44" s="361">
        <f>'FY 22 Rural VA Calculator'!AV38</f>
        <v>75.772800000000004</v>
      </c>
      <c r="K44" s="361">
        <f>'FY 22 Rural VA Calculator'!AW38</f>
        <v>75.772800000000004</v>
      </c>
      <c r="L44" s="361">
        <f>'FY 22 Rural VA Calculator'!AX38</f>
        <v>75.772800000000004</v>
      </c>
      <c r="M44" s="361">
        <f>'FY 22 Rural VA Calculator'!AY38</f>
        <v>75.772800000000004</v>
      </c>
      <c r="N44" s="361">
        <f>'FY 22 Rural VA Calculator'!AZ38</f>
        <v>75.772800000000004</v>
      </c>
      <c r="O44" s="361">
        <f>'FY 22 Rural VA Calculator'!BA38</f>
        <v>75.772800000000004</v>
      </c>
      <c r="P44" s="361">
        <f>'FY 22 Rural VA Calculator'!BB38</f>
        <v>75.772800000000004</v>
      </c>
      <c r="Q44" s="361">
        <f>'FY 22 Rural VA Calculator'!BC38</f>
        <v>75.772800000000004</v>
      </c>
      <c r="R44" s="361">
        <f>'FY 22 Rural VA Calculator'!BD38</f>
        <v>75.772800000000004</v>
      </c>
      <c r="S44" s="361">
        <f>'FY 22 Rural VA Calculator'!BE38</f>
        <v>75.772800000000004</v>
      </c>
      <c r="T44" s="361">
        <f>'FY 22 Rural VA Calculator'!BF38</f>
        <v>75.772800000000004</v>
      </c>
      <c r="U44" s="361">
        <f>'FY 22 Rural VA Calculator'!BG38</f>
        <v>75.772800000000004</v>
      </c>
      <c r="V44" s="361">
        <f>'FY 22 Rural VA Calculator'!BH38</f>
        <v>75.772800000000004</v>
      </c>
      <c r="X44" s="370" t="str">
        <f>'FY 22 Rural VA Calculator'!A38</f>
        <v>NE</v>
      </c>
      <c r="Y44" s="386" t="str">
        <f>'FY 22 Rural VA Calculator'!B38</f>
        <v>1-2</v>
      </c>
      <c r="Z44" s="387">
        <f>'FY 22 Rural VA Calculator'!E38</f>
        <v>78.930000000000007</v>
      </c>
      <c r="AA44" s="388">
        <f>'FY 22 Rural VA Calculator'!F38</f>
        <v>0.96</v>
      </c>
      <c r="AB44" s="387">
        <f>'FY 22 Rural VA Calculator'!G38</f>
        <v>75.772800000000004</v>
      </c>
      <c r="AC44" s="387">
        <f>'FY 22 Rural VA Calculator'!H38</f>
        <v>75.772800000000004</v>
      </c>
      <c r="AD44" s="336">
        <f>'FY 22 Rural VA Calculator'!Y38</f>
        <v>53.344051200000003</v>
      </c>
      <c r="AE44" s="336">
        <f>'FY 22 Rural VA Calculator'!Z38</f>
        <v>22.428748800000001</v>
      </c>
      <c r="AF44" s="377">
        <f>'FY 22 Rural VA Calculator'!AA38</f>
        <v>75.772800000000004</v>
      </c>
      <c r="AG44" s="378">
        <f>'FY 22 Rural VA Calculator'!AB38</f>
        <v>227.3184</v>
      </c>
      <c r="AH44" s="379">
        <f>'FY 22 Rural VA Calculator'!AC38</f>
        <v>75.772800000000004</v>
      </c>
      <c r="AI44" s="379">
        <f>'FY 22 Rural VA Calculator'!AD38</f>
        <v>75.772800000000004</v>
      </c>
      <c r="AJ44" s="379">
        <f>'FY 22 Rural VA Calculator'!AE38</f>
        <v>75.772800000000004</v>
      </c>
      <c r="AK44" s="379">
        <f>'FY 22 Rural VA Calculator'!AF38</f>
        <v>75.772800000000004</v>
      </c>
      <c r="AL44" s="379">
        <f>'FY 22 Rural VA Calculator'!AG38</f>
        <v>75.772800000000004</v>
      </c>
      <c r="AM44" s="379">
        <f>'FY 22 Rural VA Calculator'!AH38</f>
        <v>75.772800000000004</v>
      </c>
      <c r="AN44" s="379">
        <f>'FY 22 Rural VA Calculator'!AI38</f>
        <v>75.772800000000004</v>
      </c>
      <c r="AO44" s="379">
        <f>'FY 22 Rural VA Calculator'!AJ38</f>
        <v>75.772800000000004</v>
      </c>
      <c r="AP44" s="379">
        <f>'FY 22 Rural VA Calculator'!AK38</f>
        <v>75.772800000000004</v>
      </c>
      <c r="AQ44" s="379">
        <f>'FY 22 Rural VA Calculator'!AL38</f>
        <v>75.772800000000004</v>
      </c>
      <c r="AR44" s="379">
        <f>'FY 22 Rural VA Calculator'!AM38</f>
        <v>75.772800000000004</v>
      </c>
      <c r="AS44" s="379">
        <f>'FY 22 Rural VA Calculator'!AN38</f>
        <v>75.772800000000004</v>
      </c>
      <c r="AT44" s="380">
        <f>'FY 22 Rural VA Calculator'!AO38</f>
        <v>75.772800000000004</v>
      </c>
      <c r="AU44" s="395">
        <f>'FY 22 Rural VA Calculator'!AP38</f>
        <v>75.772800000000004</v>
      </c>
    </row>
    <row r="45" spans="1:47" x14ac:dyDescent="0.25">
      <c r="A45" s="354" t="str">
        <f>'FY 22 Rural VA Calculator'!A39</f>
        <v>ND</v>
      </c>
      <c r="B45" s="328" t="str">
        <f>'FY 22 Rural VA Calculator'!B39</f>
        <v>3-5</v>
      </c>
      <c r="C45" s="330">
        <f>'FY 22 Rural VA Calculator'!E39</f>
        <v>78.930000000000007</v>
      </c>
      <c r="D45" s="155">
        <f>'FY 22 Rural VA Calculator'!F39</f>
        <v>1.33</v>
      </c>
      <c r="E45" s="199">
        <f>'FY 22 Rural VA Calculator'!G39</f>
        <v>104.97690000000001</v>
      </c>
      <c r="F45" s="337">
        <f>'FY 22 Rural VA Calculator'!AR39</f>
        <v>73.903737599999999</v>
      </c>
      <c r="G45" s="337">
        <f>'FY 22 Rural VA Calculator'!AS39</f>
        <v>31.073162400000015</v>
      </c>
      <c r="H45" s="356">
        <f>'FY 22 Rural VA Calculator'!AT39</f>
        <v>104.97690000000001</v>
      </c>
      <c r="I45" s="360">
        <f>'FY 22 Rural VA Calculator'!AU39</f>
        <v>314.93070000000006</v>
      </c>
      <c r="J45" s="361">
        <f>'FY 22 Rural VA Calculator'!AV39</f>
        <v>104.97690000000001</v>
      </c>
      <c r="K45" s="361">
        <f>'FY 22 Rural VA Calculator'!AW39</f>
        <v>104.97690000000001</v>
      </c>
      <c r="L45" s="361">
        <f>'FY 22 Rural VA Calculator'!AX39</f>
        <v>104.97690000000001</v>
      </c>
      <c r="M45" s="361">
        <f>'FY 22 Rural VA Calculator'!AY39</f>
        <v>104.97690000000001</v>
      </c>
      <c r="N45" s="361">
        <f>'FY 22 Rural VA Calculator'!AZ39</f>
        <v>104.97690000000001</v>
      </c>
      <c r="O45" s="361">
        <f>'FY 22 Rural VA Calculator'!BA39</f>
        <v>104.97690000000001</v>
      </c>
      <c r="P45" s="361">
        <f>'FY 22 Rural VA Calculator'!BB39</f>
        <v>104.97690000000001</v>
      </c>
      <c r="Q45" s="361">
        <f>'FY 22 Rural VA Calculator'!BC39</f>
        <v>104.97690000000001</v>
      </c>
      <c r="R45" s="361">
        <f>'FY 22 Rural VA Calculator'!BD39</f>
        <v>104.97690000000001</v>
      </c>
      <c r="S45" s="361">
        <f>'FY 22 Rural VA Calculator'!BE39</f>
        <v>104.97690000000001</v>
      </c>
      <c r="T45" s="361">
        <f>'FY 22 Rural VA Calculator'!BF39</f>
        <v>104.97690000000001</v>
      </c>
      <c r="U45" s="361">
        <f>'FY 22 Rural VA Calculator'!BG39</f>
        <v>104.97690000000001</v>
      </c>
      <c r="V45" s="361">
        <f>'FY 22 Rural VA Calculator'!BH39</f>
        <v>104.97690000000001</v>
      </c>
      <c r="X45" s="370" t="str">
        <f>'FY 22 Rural VA Calculator'!A39</f>
        <v>ND</v>
      </c>
      <c r="Y45" s="386" t="str">
        <f>'FY 22 Rural VA Calculator'!B39</f>
        <v>3-5</v>
      </c>
      <c r="Z45" s="387">
        <f>'FY 22 Rural VA Calculator'!E39</f>
        <v>78.930000000000007</v>
      </c>
      <c r="AA45" s="388">
        <f>'FY 22 Rural VA Calculator'!F39</f>
        <v>1.33</v>
      </c>
      <c r="AB45" s="387">
        <f>'FY 22 Rural VA Calculator'!G39</f>
        <v>104.97690000000001</v>
      </c>
      <c r="AC45" s="387">
        <f>'FY 22 Rural VA Calculator'!H39</f>
        <v>104.97690000000001</v>
      </c>
      <c r="AD45" s="336">
        <f>'FY 22 Rural VA Calculator'!Y39</f>
        <v>73.903737599999999</v>
      </c>
      <c r="AE45" s="336">
        <f>'FY 22 Rural VA Calculator'!Z39</f>
        <v>31.073162400000015</v>
      </c>
      <c r="AF45" s="377">
        <f>'FY 22 Rural VA Calculator'!AA39</f>
        <v>104.97690000000001</v>
      </c>
      <c r="AG45" s="378">
        <f>'FY 22 Rural VA Calculator'!AB39</f>
        <v>314.93070000000006</v>
      </c>
      <c r="AH45" s="379">
        <f>'FY 22 Rural VA Calculator'!AC39</f>
        <v>104.97690000000001</v>
      </c>
      <c r="AI45" s="379">
        <f>'FY 22 Rural VA Calculator'!AD39</f>
        <v>104.97690000000001</v>
      </c>
      <c r="AJ45" s="379">
        <f>'FY 22 Rural VA Calculator'!AE39</f>
        <v>104.97690000000001</v>
      </c>
      <c r="AK45" s="379">
        <f>'FY 22 Rural VA Calculator'!AF39</f>
        <v>104.97690000000001</v>
      </c>
      <c r="AL45" s="379">
        <f>'FY 22 Rural VA Calculator'!AG39</f>
        <v>104.97690000000001</v>
      </c>
      <c r="AM45" s="379">
        <f>'FY 22 Rural VA Calculator'!AH39</f>
        <v>104.97690000000001</v>
      </c>
      <c r="AN45" s="379">
        <f>'FY 22 Rural VA Calculator'!AI39</f>
        <v>104.97690000000001</v>
      </c>
      <c r="AO45" s="379">
        <f>'FY 22 Rural VA Calculator'!AJ39</f>
        <v>104.97690000000001</v>
      </c>
      <c r="AP45" s="379">
        <f>'FY 22 Rural VA Calculator'!AK39</f>
        <v>104.97690000000001</v>
      </c>
      <c r="AQ45" s="379">
        <f>'FY 22 Rural VA Calculator'!AL39</f>
        <v>104.97690000000001</v>
      </c>
      <c r="AR45" s="379">
        <f>'FY 22 Rural VA Calculator'!AM39</f>
        <v>104.97690000000001</v>
      </c>
      <c r="AS45" s="379">
        <f>'FY 22 Rural VA Calculator'!AN39</f>
        <v>104.97690000000001</v>
      </c>
      <c r="AT45" s="380">
        <f>'FY 22 Rural VA Calculator'!AO39</f>
        <v>104.97690000000001</v>
      </c>
      <c r="AU45" s="395">
        <f>'FY 22 Rural VA Calculator'!AP39</f>
        <v>104.97690000000001</v>
      </c>
    </row>
    <row r="46" spans="1:47" x14ac:dyDescent="0.25">
      <c r="A46" s="354" t="str">
        <f>'FY 22 Rural VA Calculator'!A40</f>
        <v>NC</v>
      </c>
      <c r="B46" s="328" t="str">
        <f>'FY 22 Rural VA Calculator'!B40</f>
        <v>6-8</v>
      </c>
      <c r="C46" s="330">
        <f>'FY 22 Rural VA Calculator'!E40</f>
        <v>78.930000000000007</v>
      </c>
      <c r="D46" s="155">
        <f>'FY 22 Rural VA Calculator'!F40</f>
        <v>1.84</v>
      </c>
      <c r="E46" s="199">
        <f>'FY 22 Rural VA Calculator'!G40</f>
        <v>145.23120000000003</v>
      </c>
      <c r="F46" s="337">
        <f>'FY 22 Rural VA Calculator'!AR40</f>
        <v>102.24276480000002</v>
      </c>
      <c r="G46" s="337">
        <f>'FY 22 Rural VA Calculator'!AS40</f>
        <v>42.988435200000012</v>
      </c>
      <c r="H46" s="356">
        <f>'FY 22 Rural VA Calculator'!AT40</f>
        <v>145.23120000000003</v>
      </c>
      <c r="I46" s="360">
        <f>'FY 22 Rural VA Calculator'!AU40</f>
        <v>435.69360000000006</v>
      </c>
      <c r="J46" s="361">
        <f>'FY 22 Rural VA Calculator'!AV40</f>
        <v>145.23120000000003</v>
      </c>
      <c r="K46" s="361">
        <f>'FY 22 Rural VA Calculator'!AW40</f>
        <v>145.23120000000003</v>
      </c>
      <c r="L46" s="361">
        <f>'FY 22 Rural VA Calculator'!AX40</f>
        <v>145.23120000000003</v>
      </c>
      <c r="M46" s="361">
        <f>'FY 22 Rural VA Calculator'!AY40</f>
        <v>145.23120000000003</v>
      </c>
      <c r="N46" s="361">
        <f>'FY 22 Rural VA Calculator'!AZ40</f>
        <v>145.23120000000003</v>
      </c>
      <c r="O46" s="361">
        <f>'FY 22 Rural VA Calculator'!BA40</f>
        <v>145.23120000000003</v>
      </c>
      <c r="P46" s="361">
        <f>'FY 22 Rural VA Calculator'!BB40</f>
        <v>145.23120000000003</v>
      </c>
      <c r="Q46" s="361">
        <f>'FY 22 Rural VA Calculator'!BC40</f>
        <v>145.23120000000003</v>
      </c>
      <c r="R46" s="361">
        <f>'FY 22 Rural VA Calculator'!BD40</f>
        <v>145.23120000000003</v>
      </c>
      <c r="S46" s="361">
        <f>'FY 22 Rural VA Calculator'!BE40</f>
        <v>145.23120000000003</v>
      </c>
      <c r="T46" s="361">
        <f>'FY 22 Rural VA Calculator'!BF40</f>
        <v>145.23120000000003</v>
      </c>
      <c r="U46" s="361">
        <f>'FY 22 Rural VA Calculator'!BG40</f>
        <v>145.23120000000003</v>
      </c>
      <c r="V46" s="361">
        <f>'FY 22 Rural VA Calculator'!BH40</f>
        <v>145.23120000000003</v>
      </c>
      <c r="X46" s="370" t="str">
        <f>'FY 22 Rural VA Calculator'!A40</f>
        <v>NC</v>
      </c>
      <c r="Y46" s="386" t="str">
        <f>'FY 22 Rural VA Calculator'!B40</f>
        <v>6-8</v>
      </c>
      <c r="Z46" s="387">
        <f>'FY 22 Rural VA Calculator'!E40</f>
        <v>78.930000000000007</v>
      </c>
      <c r="AA46" s="388">
        <f>'FY 22 Rural VA Calculator'!F40</f>
        <v>1.84</v>
      </c>
      <c r="AB46" s="387">
        <f>'FY 22 Rural VA Calculator'!G40</f>
        <v>145.23120000000003</v>
      </c>
      <c r="AC46" s="387">
        <f>'FY 22 Rural VA Calculator'!H40</f>
        <v>145.23120000000003</v>
      </c>
      <c r="AD46" s="336">
        <f>'FY 22 Rural VA Calculator'!Y40</f>
        <v>102.24276480000002</v>
      </c>
      <c r="AE46" s="336">
        <f>'FY 22 Rural VA Calculator'!Z40</f>
        <v>42.988435200000012</v>
      </c>
      <c r="AF46" s="377">
        <f>'FY 22 Rural VA Calculator'!AA40</f>
        <v>145.23120000000003</v>
      </c>
      <c r="AG46" s="378">
        <f>'FY 22 Rural VA Calculator'!AB40</f>
        <v>435.69360000000006</v>
      </c>
      <c r="AH46" s="379">
        <f>'FY 22 Rural VA Calculator'!AC40</f>
        <v>145.23120000000003</v>
      </c>
      <c r="AI46" s="379">
        <f>'FY 22 Rural VA Calculator'!AD40</f>
        <v>145.23120000000003</v>
      </c>
      <c r="AJ46" s="379">
        <f>'FY 22 Rural VA Calculator'!AE40</f>
        <v>145.23120000000003</v>
      </c>
      <c r="AK46" s="379">
        <f>'FY 22 Rural VA Calculator'!AF40</f>
        <v>145.23120000000003</v>
      </c>
      <c r="AL46" s="379">
        <f>'FY 22 Rural VA Calculator'!AG40</f>
        <v>145.23120000000003</v>
      </c>
      <c r="AM46" s="379">
        <f>'FY 22 Rural VA Calculator'!AH40</f>
        <v>145.23120000000003</v>
      </c>
      <c r="AN46" s="379">
        <f>'FY 22 Rural VA Calculator'!AI40</f>
        <v>145.23120000000003</v>
      </c>
      <c r="AO46" s="379">
        <f>'FY 22 Rural VA Calculator'!AJ40</f>
        <v>145.23120000000003</v>
      </c>
      <c r="AP46" s="379">
        <f>'FY 22 Rural VA Calculator'!AK40</f>
        <v>145.23120000000003</v>
      </c>
      <c r="AQ46" s="379">
        <f>'FY 22 Rural VA Calculator'!AL40</f>
        <v>145.23120000000003</v>
      </c>
      <c r="AR46" s="379">
        <f>'FY 22 Rural VA Calculator'!AM40</f>
        <v>145.23120000000003</v>
      </c>
      <c r="AS46" s="379">
        <f>'FY 22 Rural VA Calculator'!AN40</f>
        <v>145.23120000000003</v>
      </c>
      <c r="AT46" s="380">
        <f>'FY 22 Rural VA Calculator'!AO40</f>
        <v>145.23120000000003</v>
      </c>
      <c r="AU46" s="395">
        <f>'FY 22 Rural VA Calculator'!AP40</f>
        <v>145.23120000000003</v>
      </c>
    </row>
    <row r="47" spans="1:47" x14ac:dyDescent="0.25">
      <c r="A47" s="354" t="str">
        <f>'FY 22 Rural VA Calculator'!A41</f>
        <v>NB</v>
      </c>
      <c r="B47" s="328" t="str">
        <f>'FY 22 Rural VA Calculator'!B41</f>
        <v>9-11</v>
      </c>
      <c r="C47" s="330">
        <f>'FY 22 Rural VA Calculator'!E41</f>
        <v>78.930000000000007</v>
      </c>
      <c r="D47" s="155">
        <f>'FY 22 Rural VA Calculator'!F41</f>
        <v>2.5299999999999998</v>
      </c>
      <c r="E47" s="199">
        <f>'FY 22 Rural VA Calculator'!G41</f>
        <v>199.69290000000001</v>
      </c>
      <c r="F47" s="337">
        <f>'FY 22 Rural VA Calculator'!AR41</f>
        <v>140.58380159999999</v>
      </c>
      <c r="G47" s="337">
        <f>'FY 22 Rural VA Calculator'!AS41</f>
        <v>59.109098400000022</v>
      </c>
      <c r="H47" s="356">
        <f>'FY 22 Rural VA Calculator'!AT41</f>
        <v>199.69290000000001</v>
      </c>
      <c r="I47" s="360">
        <f>'FY 22 Rural VA Calculator'!AU41</f>
        <v>599.07870000000003</v>
      </c>
      <c r="J47" s="361">
        <f>'FY 22 Rural VA Calculator'!AV41</f>
        <v>199.69290000000001</v>
      </c>
      <c r="K47" s="361">
        <f>'FY 22 Rural VA Calculator'!AW41</f>
        <v>199.69290000000001</v>
      </c>
      <c r="L47" s="361">
        <f>'FY 22 Rural VA Calculator'!AX41</f>
        <v>199.69290000000001</v>
      </c>
      <c r="M47" s="361">
        <f>'FY 22 Rural VA Calculator'!AY41</f>
        <v>199.69290000000001</v>
      </c>
      <c r="N47" s="361">
        <f>'FY 22 Rural VA Calculator'!AZ41</f>
        <v>199.69290000000001</v>
      </c>
      <c r="O47" s="361">
        <f>'FY 22 Rural VA Calculator'!BA41</f>
        <v>199.69290000000001</v>
      </c>
      <c r="P47" s="361">
        <f>'FY 22 Rural VA Calculator'!BB41</f>
        <v>199.69290000000001</v>
      </c>
      <c r="Q47" s="361">
        <f>'FY 22 Rural VA Calculator'!BC41</f>
        <v>199.69290000000001</v>
      </c>
      <c r="R47" s="361">
        <f>'FY 22 Rural VA Calculator'!BD41</f>
        <v>199.69290000000001</v>
      </c>
      <c r="S47" s="361">
        <f>'FY 22 Rural VA Calculator'!BE41</f>
        <v>199.69290000000001</v>
      </c>
      <c r="T47" s="361">
        <f>'FY 22 Rural VA Calculator'!BF41</f>
        <v>199.69290000000001</v>
      </c>
      <c r="U47" s="361">
        <f>'FY 22 Rural VA Calculator'!BG41</f>
        <v>199.69290000000001</v>
      </c>
      <c r="V47" s="361">
        <f>'FY 22 Rural VA Calculator'!BH41</f>
        <v>199.69290000000001</v>
      </c>
      <c r="X47" s="370" t="str">
        <f>'FY 22 Rural VA Calculator'!A41</f>
        <v>NB</v>
      </c>
      <c r="Y47" s="386" t="str">
        <f>'FY 22 Rural VA Calculator'!B41</f>
        <v>9-11</v>
      </c>
      <c r="Z47" s="387">
        <f>'FY 22 Rural VA Calculator'!E41</f>
        <v>78.930000000000007</v>
      </c>
      <c r="AA47" s="388">
        <f>'FY 22 Rural VA Calculator'!F41</f>
        <v>2.5299999999999998</v>
      </c>
      <c r="AB47" s="387">
        <f>'FY 22 Rural VA Calculator'!G41</f>
        <v>199.69290000000001</v>
      </c>
      <c r="AC47" s="387">
        <f>'FY 22 Rural VA Calculator'!H41</f>
        <v>199.69290000000001</v>
      </c>
      <c r="AD47" s="336">
        <f>'FY 22 Rural VA Calculator'!Y41</f>
        <v>140.58380159999999</v>
      </c>
      <c r="AE47" s="336">
        <f>'FY 22 Rural VA Calculator'!Z41</f>
        <v>59.109098400000022</v>
      </c>
      <c r="AF47" s="377">
        <f>'FY 22 Rural VA Calculator'!AA41</f>
        <v>199.69290000000001</v>
      </c>
      <c r="AG47" s="378">
        <f>'FY 22 Rural VA Calculator'!AB41</f>
        <v>599.07870000000003</v>
      </c>
      <c r="AH47" s="379">
        <f>'FY 22 Rural VA Calculator'!AC41</f>
        <v>199.69290000000001</v>
      </c>
      <c r="AI47" s="379">
        <f>'FY 22 Rural VA Calculator'!AD41</f>
        <v>199.69290000000001</v>
      </c>
      <c r="AJ47" s="379">
        <f>'FY 22 Rural VA Calculator'!AE41</f>
        <v>199.69290000000001</v>
      </c>
      <c r="AK47" s="379">
        <f>'FY 22 Rural VA Calculator'!AF41</f>
        <v>199.69290000000001</v>
      </c>
      <c r="AL47" s="379">
        <f>'FY 22 Rural VA Calculator'!AG41</f>
        <v>199.69290000000001</v>
      </c>
      <c r="AM47" s="379">
        <f>'FY 22 Rural VA Calculator'!AH41</f>
        <v>199.69290000000001</v>
      </c>
      <c r="AN47" s="379">
        <f>'FY 22 Rural VA Calculator'!AI41</f>
        <v>199.69290000000001</v>
      </c>
      <c r="AO47" s="379">
        <f>'FY 22 Rural VA Calculator'!AJ41</f>
        <v>199.69290000000001</v>
      </c>
      <c r="AP47" s="379">
        <f>'FY 22 Rural VA Calculator'!AK41</f>
        <v>199.69290000000001</v>
      </c>
      <c r="AQ47" s="379">
        <f>'FY 22 Rural VA Calculator'!AL41</f>
        <v>199.69290000000001</v>
      </c>
      <c r="AR47" s="379">
        <f>'FY 22 Rural VA Calculator'!AM41</f>
        <v>199.69290000000001</v>
      </c>
      <c r="AS47" s="379">
        <f>'FY 22 Rural VA Calculator'!AN41</f>
        <v>199.69290000000001</v>
      </c>
      <c r="AT47" s="380">
        <f>'FY 22 Rural VA Calculator'!AO41</f>
        <v>199.69290000000001</v>
      </c>
      <c r="AU47" s="395">
        <f>'FY 22 Rural VA Calculator'!AP41</f>
        <v>199.69290000000001</v>
      </c>
    </row>
    <row r="48" spans="1:47" ht="15.75" thickBot="1" x14ac:dyDescent="0.3">
      <c r="A48" s="354" t="str">
        <f>'FY 22 Rural VA Calculator'!A42</f>
        <v>NA</v>
      </c>
      <c r="B48" s="328" t="str">
        <f>'FY 22 Rural VA Calculator'!B42</f>
        <v>12+</v>
      </c>
      <c r="C48" s="330">
        <f>'FY 22 Rural VA Calculator'!E42</f>
        <v>78.930000000000007</v>
      </c>
      <c r="D48" s="155">
        <f>'FY 22 Rural VA Calculator'!F42</f>
        <v>3.24</v>
      </c>
      <c r="E48" s="199">
        <f>'FY 22 Rural VA Calculator'!G42</f>
        <v>255.73320000000004</v>
      </c>
      <c r="F48" s="337">
        <f>'FY 22 Rural VA Calculator'!AR42</f>
        <v>180.03617280000003</v>
      </c>
      <c r="G48" s="337">
        <f>'FY 22 Rural VA Calculator'!AS42</f>
        <v>75.697027200000008</v>
      </c>
      <c r="H48" s="356">
        <f>'FY 22 Rural VA Calculator'!AT42</f>
        <v>255.73320000000004</v>
      </c>
      <c r="I48" s="362">
        <f>'FY 22 Rural VA Calculator'!AU42</f>
        <v>767.19960000000015</v>
      </c>
      <c r="J48" s="363">
        <f>'FY 22 Rural VA Calculator'!AV42</f>
        <v>255.73320000000004</v>
      </c>
      <c r="K48" s="363">
        <f>'FY 22 Rural VA Calculator'!AW42</f>
        <v>255.73320000000004</v>
      </c>
      <c r="L48" s="363">
        <f>'FY 22 Rural VA Calculator'!AX42</f>
        <v>255.73320000000004</v>
      </c>
      <c r="M48" s="363">
        <f>'FY 22 Rural VA Calculator'!AY42</f>
        <v>255.73320000000004</v>
      </c>
      <c r="N48" s="363">
        <f>'FY 22 Rural VA Calculator'!AZ42</f>
        <v>255.73320000000004</v>
      </c>
      <c r="O48" s="363">
        <f>'FY 22 Rural VA Calculator'!BA42</f>
        <v>255.73320000000004</v>
      </c>
      <c r="P48" s="363">
        <f>'FY 22 Rural VA Calculator'!BB42</f>
        <v>255.73320000000004</v>
      </c>
      <c r="Q48" s="363">
        <f>'FY 22 Rural VA Calculator'!BC42</f>
        <v>255.73320000000004</v>
      </c>
      <c r="R48" s="363">
        <f>'FY 22 Rural VA Calculator'!BD42</f>
        <v>255.73320000000004</v>
      </c>
      <c r="S48" s="363">
        <f>'FY 22 Rural VA Calculator'!BE42</f>
        <v>255.73320000000004</v>
      </c>
      <c r="T48" s="363">
        <f>'FY 22 Rural VA Calculator'!BF42</f>
        <v>255.73320000000004</v>
      </c>
      <c r="U48" s="363">
        <f>'FY 22 Rural VA Calculator'!BG42</f>
        <v>255.73320000000004</v>
      </c>
      <c r="V48" s="363">
        <f>'FY 22 Rural VA Calculator'!BH42</f>
        <v>255.73320000000004</v>
      </c>
      <c r="X48" s="370" t="str">
        <f>'FY 22 Rural VA Calculator'!A42</f>
        <v>NA</v>
      </c>
      <c r="Y48" s="386" t="str">
        <f>'FY 22 Rural VA Calculator'!B42</f>
        <v>12+</v>
      </c>
      <c r="Z48" s="387">
        <f>'FY 22 Rural VA Calculator'!E42</f>
        <v>78.930000000000007</v>
      </c>
      <c r="AA48" s="388">
        <f>'FY 22 Rural VA Calculator'!F42</f>
        <v>3.24</v>
      </c>
      <c r="AB48" s="387">
        <f>'FY 22 Rural VA Calculator'!G42</f>
        <v>255.73320000000004</v>
      </c>
      <c r="AC48" s="387">
        <f>'FY 22 Rural VA Calculator'!H42</f>
        <v>255.73320000000004</v>
      </c>
      <c r="AD48" s="336">
        <f>'FY 22 Rural VA Calculator'!Y42</f>
        <v>180.03617280000003</v>
      </c>
      <c r="AE48" s="336">
        <f>'FY 22 Rural VA Calculator'!Z42</f>
        <v>75.697027200000008</v>
      </c>
      <c r="AF48" s="377">
        <f>'FY 22 Rural VA Calculator'!AA42</f>
        <v>255.73320000000004</v>
      </c>
      <c r="AG48" s="381">
        <f>'FY 22 Rural VA Calculator'!AB42</f>
        <v>767.19960000000015</v>
      </c>
      <c r="AH48" s="382">
        <f>'FY 22 Rural VA Calculator'!AC42</f>
        <v>255.73320000000004</v>
      </c>
      <c r="AI48" s="382">
        <f>'FY 22 Rural VA Calculator'!AD42</f>
        <v>255.73320000000004</v>
      </c>
      <c r="AJ48" s="382">
        <f>'FY 22 Rural VA Calculator'!AE42</f>
        <v>255.73320000000004</v>
      </c>
      <c r="AK48" s="382">
        <f>'FY 22 Rural VA Calculator'!AF42</f>
        <v>255.73320000000004</v>
      </c>
      <c r="AL48" s="382">
        <f>'FY 22 Rural VA Calculator'!AG42</f>
        <v>255.73320000000004</v>
      </c>
      <c r="AM48" s="382">
        <f>'FY 22 Rural VA Calculator'!AH42</f>
        <v>255.73320000000004</v>
      </c>
      <c r="AN48" s="382">
        <f>'FY 22 Rural VA Calculator'!AI42</f>
        <v>255.73320000000004</v>
      </c>
      <c r="AO48" s="382">
        <f>'FY 22 Rural VA Calculator'!AJ42</f>
        <v>255.73320000000004</v>
      </c>
      <c r="AP48" s="382">
        <f>'FY 22 Rural VA Calculator'!AK42</f>
        <v>255.73320000000004</v>
      </c>
      <c r="AQ48" s="382">
        <f>'FY 22 Rural VA Calculator'!AL42</f>
        <v>255.73320000000004</v>
      </c>
      <c r="AR48" s="382">
        <f>'FY 22 Rural VA Calculator'!AM42</f>
        <v>255.73320000000004</v>
      </c>
      <c r="AS48" s="382">
        <f>'FY 22 Rural VA Calculator'!AN42</f>
        <v>255.73320000000004</v>
      </c>
      <c r="AT48" s="383">
        <f>'FY 22 Rural VA Calculator'!AO42</f>
        <v>255.73320000000004</v>
      </c>
      <c r="AU48" s="396">
        <f>'FY 22 Rural VA Calculator'!AP42</f>
        <v>255.73320000000004</v>
      </c>
    </row>
    <row r="49" spans="1:47" x14ac:dyDescent="0.25">
      <c r="A49" s="327"/>
      <c r="B49" s="326"/>
      <c r="C49" s="327"/>
      <c r="D49" s="345"/>
      <c r="E49" s="192"/>
      <c r="F49" s="333"/>
      <c r="G49" s="333"/>
      <c r="H49" s="333"/>
      <c r="I49" s="333"/>
      <c r="J49" s="333"/>
      <c r="K49" s="333"/>
      <c r="L49" s="333"/>
      <c r="M49" s="333"/>
      <c r="N49" s="333"/>
      <c r="O49" s="333"/>
      <c r="P49" s="333"/>
      <c r="Q49" s="333"/>
      <c r="R49" s="333"/>
      <c r="S49" s="333"/>
      <c r="T49" s="333"/>
      <c r="U49" s="333"/>
      <c r="V49" s="333"/>
      <c r="X49" s="341"/>
      <c r="Y49" s="341"/>
      <c r="Z49" s="347"/>
      <c r="AA49" s="348"/>
      <c r="AB49" s="347"/>
      <c r="AC49" s="347"/>
      <c r="AD49" s="349"/>
      <c r="AE49" s="349"/>
      <c r="AF49" s="349"/>
      <c r="AG49" s="349"/>
      <c r="AH49" s="349"/>
      <c r="AI49" s="349"/>
      <c r="AJ49" s="349"/>
      <c r="AK49" s="349"/>
      <c r="AL49" s="349"/>
      <c r="AM49" s="349"/>
      <c r="AN49" s="349"/>
      <c r="AO49" s="349"/>
      <c r="AP49" s="349"/>
      <c r="AQ49" s="349"/>
      <c r="AR49" s="349"/>
      <c r="AS49" s="349"/>
      <c r="AT49" s="349"/>
      <c r="AU49" s="349"/>
    </row>
    <row r="50" spans="1:47" ht="15.75" thickBot="1" x14ac:dyDescent="0.3">
      <c r="A50" s="327"/>
      <c r="B50" s="326"/>
      <c r="C50" s="327"/>
      <c r="D50" s="345"/>
      <c r="E50" s="192"/>
      <c r="F50" s="333"/>
      <c r="G50" s="333"/>
      <c r="H50" s="333"/>
      <c r="I50" s="333"/>
      <c r="J50" s="333"/>
      <c r="K50" s="333"/>
      <c r="L50" s="333"/>
      <c r="M50" s="333"/>
      <c r="N50" s="333"/>
      <c r="O50" s="333"/>
      <c r="P50" s="333"/>
      <c r="Q50" s="333"/>
      <c r="R50" s="333"/>
      <c r="S50" s="333"/>
      <c r="T50" s="333"/>
      <c r="U50" s="333"/>
      <c r="V50" s="333"/>
      <c r="X50" s="341"/>
      <c r="Y50" s="341"/>
      <c r="Z50" s="347"/>
      <c r="AA50" s="348"/>
      <c r="AB50" s="347"/>
      <c r="AC50" s="347"/>
      <c r="AD50" s="349"/>
      <c r="AE50" s="349"/>
      <c r="AF50" s="349"/>
      <c r="AG50" s="349"/>
      <c r="AH50" s="349"/>
      <c r="AI50" s="349"/>
      <c r="AJ50" s="349"/>
      <c r="AK50" s="349"/>
      <c r="AL50" s="349"/>
      <c r="AM50" s="349"/>
      <c r="AN50" s="349"/>
      <c r="AO50" s="349"/>
      <c r="AP50" s="349"/>
      <c r="AQ50" s="349"/>
      <c r="AR50" s="349"/>
      <c r="AS50" s="349"/>
      <c r="AT50" s="349"/>
      <c r="AU50" s="349"/>
    </row>
    <row r="51" spans="1:47" s="364" customFormat="1" ht="15.75" thickBot="1" x14ac:dyDescent="0.3">
      <c r="A51" s="425"/>
      <c r="B51" s="426"/>
      <c r="C51" s="425"/>
      <c r="D51" s="427"/>
      <c r="E51" s="428"/>
      <c r="F51" s="429"/>
      <c r="G51" s="429"/>
      <c r="H51" s="429"/>
      <c r="I51" s="444" t="str">
        <f>'FY 22 Rural VA Calculator'!AU45</f>
        <v>Medicare and VPD Adjusted Rate - Rural Wage Index in CBSA</v>
      </c>
      <c r="J51" s="445"/>
      <c r="K51" s="445"/>
      <c r="L51" s="445"/>
      <c r="M51" s="445"/>
      <c r="N51" s="445"/>
      <c r="O51" s="445"/>
      <c r="P51" s="445"/>
      <c r="Q51" s="445"/>
      <c r="R51" s="445"/>
      <c r="S51" s="445"/>
      <c r="T51" s="445"/>
      <c r="U51" s="445"/>
      <c r="V51" s="445"/>
      <c r="X51" s="341"/>
      <c r="Y51" s="341"/>
      <c r="Z51" s="347"/>
      <c r="AA51" s="348"/>
      <c r="AB51" s="347"/>
      <c r="AC51" s="347"/>
      <c r="AD51" s="432"/>
      <c r="AE51" s="432"/>
      <c r="AF51" s="432"/>
      <c r="AG51" s="401" t="str">
        <f>'FY 22 Rural VA Calculator'!AB45</f>
        <v>VA and VPD Adjusted Rate - Rural Wage Index State</v>
      </c>
      <c r="AH51" s="402"/>
      <c r="AI51" s="402"/>
      <c r="AJ51" s="402"/>
      <c r="AK51" s="402"/>
      <c r="AL51" s="402"/>
      <c r="AM51" s="402"/>
      <c r="AN51" s="402"/>
      <c r="AO51" s="402"/>
      <c r="AP51" s="402"/>
      <c r="AQ51" s="402"/>
      <c r="AR51" s="402"/>
      <c r="AS51" s="402"/>
      <c r="AT51" s="402"/>
      <c r="AU51" s="403"/>
    </row>
    <row r="52" spans="1:47" ht="30" customHeight="1" x14ac:dyDescent="0.25">
      <c r="A52" s="425"/>
      <c r="B52" s="425"/>
      <c r="C52" s="425"/>
      <c r="D52" s="442"/>
      <c r="E52" s="443"/>
      <c r="F52" s="443"/>
      <c r="G52" s="443"/>
      <c r="H52" s="443"/>
      <c r="I52" s="357" t="str">
        <f>'FY 22 Rural VA Calculator'!AU46</f>
        <v>Day
1-3</v>
      </c>
      <c r="J52" s="358" t="str">
        <f>'FY 22 Rural VA Calculator'!AV46</f>
        <v>Day
4-20</v>
      </c>
      <c r="K52" s="358" t="str">
        <f>'FY 22 Rural VA Calculator'!AW46</f>
        <v>Day
21-27</v>
      </c>
      <c r="L52" s="358" t="str">
        <f>'FY 22 Rural VA Calculator'!AX46</f>
        <v>Day
28-34</v>
      </c>
      <c r="M52" s="358" t="str">
        <f>'FY 22 Rural VA Calculator'!AY46</f>
        <v>Day
35-41</v>
      </c>
      <c r="N52" s="358" t="str">
        <f>'FY 22 Rural VA Calculator'!AZ46</f>
        <v>Day
42-48</v>
      </c>
      <c r="O52" s="358" t="str">
        <f>'FY 22 Rural VA Calculator'!BA46</f>
        <v>Day
49-55</v>
      </c>
      <c r="P52" s="358" t="str">
        <f>'FY 22 Rural VA Calculator'!BB46</f>
        <v>Day
56-62</v>
      </c>
      <c r="Q52" s="358" t="str">
        <f>'FY 22 Rural VA Calculator'!BC46</f>
        <v>Day
63-69</v>
      </c>
      <c r="R52" s="358" t="str">
        <f>'FY 22 Rural VA Calculator'!BD46</f>
        <v>Day
70-76</v>
      </c>
      <c r="S52" s="358" t="str">
        <f>'FY 22 Rural VA Calculator'!BE46</f>
        <v>Day
77-83</v>
      </c>
      <c r="T52" s="358" t="str">
        <f>'FY 22 Rural VA Calculator'!BF46</f>
        <v>Day
84-90</v>
      </c>
      <c r="U52" s="358" t="str">
        <f>'FY 22 Rural VA Calculator'!BG46</f>
        <v>Day
91-97</v>
      </c>
      <c r="V52" s="358" t="str">
        <f>'FY 22 Rural VA Calculator'!BH46</f>
        <v>Day
98-100</v>
      </c>
      <c r="X52" s="341"/>
      <c r="Y52" s="341"/>
      <c r="Z52" s="347"/>
      <c r="AA52" s="348"/>
      <c r="AB52" s="347"/>
      <c r="AC52" s="347"/>
      <c r="AD52" s="432"/>
      <c r="AE52" s="432"/>
      <c r="AF52" s="432"/>
      <c r="AG52" s="410" t="str">
        <f>'FY 22 Rural VA Calculator'!AB46</f>
        <v>Day
1-3</v>
      </c>
      <c r="AH52" s="411" t="str">
        <f>'FY 22 Rural VA Calculator'!AC46</f>
        <v>Day
4-20</v>
      </c>
      <c r="AI52" s="411" t="str">
        <f>'FY 22 Rural VA Calculator'!AD46</f>
        <v>Day
21-27</v>
      </c>
      <c r="AJ52" s="411" t="str">
        <f>'FY 22 Rural VA Calculator'!AE46</f>
        <v>Day
28-34</v>
      </c>
      <c r="AK52" s="411" t="str">
        <f>'FY 22 Rural VA Calculator'!AF46</f>
        <v>Day
35-41</v>
      </c>
      <c r="AL52" s="411" t="str">
        <f>'FY 22 Rural VA Calculator'!AG46</f>
        <v>Day
42-48</v>
      </c>
      <c r="AM52" s="411" t="str">
        <f>'FY 22 Rural VA Calculator'!AH46</f>
        <v>Day
49-55</v>
      </c>
      <c r="AN52" s="411" t="str">
        <f>'FY 22 Rural VA Calculator'!AI46</f>
        <v>Day
56-62</v>
      </c>
      <c r="AO52" s="411" t="str">
        <f>'FY 22 Rural VA Calculator'!AJ46</f>
        <v>Day
63-69</v>
      </c>
      <c r="AP52" s="411" t="str">
        <f>'FY 22 Rural VA Calculator'!AK46</f>
        <v>Day
70-76</v>
      </c>
      <c r="AQ52" s="411" t="str">
        <f>'FY 22 Rural VA Calculator'!AL46</f>
        <v>Day
77-83</v>
      </c>
      <c r="AR52" s="411" t="str">
        <f>'FY 22 Rural VA Calculator'!AM46</f>
        <v>Day
84-90</v>
      </c>
      <c r="AS52" s="411" t="str">
        <f>'FY 22 Rural VA Calculator'!AN46</f>
        <v>Day
91-97</v>
      </c>
      <c r="AT52" s="412" t="str">
        <f>'FY 22 Rural VA Calculator'!AO46</f>
        <v>Day
98-100</v>
      </c>
      <c r="AU52" s="472" t="str">
        <f>'FY 22 Rural VA Calculator'!AP46</f>
        <v>Day
100+</v>
      </c>
    </row>
    <row r="53" spans="1:47" s="53" customFormat="1" ht="75.75" thickBot="1" x14ac:dyDescent="0.3">
      <c r="A53" s="352" t="str">
        <f>'FY 22 Rural VA Calculator'!A47</f>
        <v>PDPM PT Component Group</v>
      </c>
      <c r="B53" s="460" t="str">
        <f>'FY 22 Rural VA Calculator'!B47</f>
        <v>PT/OT   GG-based Function Score</v>
      </c>
      <c r="C53" s="352" t="str">
        <f>'FY 22 Rural VA Calculator'!E47</f>
        <v>Unadjusted Federal Base Rate FY 2022</v>
      </c>
      <c r="D53" s="353" t="str">
        <f>'FY 22 Rural VA Calculator'!F47</f>
        <v>CMI **</v>
      </c>
      <c r="E53" s="351" t="str">
        <f>'FY 22 Rural VA Calculator'!G47</f>
        <v>Medicare FY 2022 Rate Rural **</v>
      </c>
      <c r="F53" s="351" t="str">
        <f>'FY 22 Rural VA Calculator'!AR47</f>
        <v>FY 2022 Labor Portion (70.4%)</v>
      </c>
      <c r="G53" s="351" t="str">
        <f>'FY 22 Rural VA Calculator'!AS47</f>
        <v>Non-Labor Portion</v>
      </c>
      <c r="H53" s="355" t="str">
        <f>'FY 22 Rural VA Calculator'!AT47</f>
        <v>Wage Index Adjusted VA Base Rate</v>
      </c>
      <c r="I53" s="359" t="str">
        <f>'FY 22 Rural VA Calculator'!AU47</f>
        <v>VA Base Rate * 1</v>
      </c>
      <c r="J53" s="351" t="str">
        <f>'FY 22 Rural VA Calculator'!AV47</f>
        <v>VA Base Rate * 1</v>
      </c>
      <c r="K53" s="351" t="str">
        <f>'FY 22 Rural VA Calculator'!AW47</f>
        <v>VA Base Rate * 0.98</v>
      </c>
      <c r="L53" s="351" t="str">
        <f>'FY 22 Rural VA Calculator'!AX47</f>
        <v>VA Base Rate * 0.96</v>
      </c>
      <c r="M53" s="351" t="str">
        <f>'FY 22 Rural VA Calculator'!AY47</f>
        <v>VA Base Rate * 0.94</v>
      </c>
      <c r="N53" s="351" t="str">
        <f>'FY 22 Rural VA Calculator'!AZ47</f>
        <v>VA Base Rate * 0.92</v>
      </c>
      <c r="O53" s="351" t="str">
        <f>'FY 22 Rural VA Calculator'!BA47</f>
        <v>VA Base Rate * 0.9</v>
      </c>
      <c r="P53" s="351" t="str">
        <f>'FY 22 Rural VA Calculator'!BB47</f>
        <v>VA Base Rate * 0.88</v>
      </c>
      <c r="Q53" s="351" t="str">
        <f>'FY 22 Rural VA Calculator'!BC47</f>
        <v>VA Base Rate * 0.86</v>
      </c>
      <c r="R53" s="351" t="str">
        <f>'FY 22 Rural VA Calculator'!BD47</f>
        <v>VA Base Rate * 0.84</v>
      </c>
      <c r="S53" s="351" t="str">
        <f>'FY 22 Rural VA Calculator'!BE47</f>
        <v>VA Base Rate * 0.82</v>
      </c>
      <c r="T53" s="351" t="str">
        <f>'FY 22 Rural VA Calculator'!BF47</f>
        <v>VA Base Rate * 0.8</v>
      </c>
      <c r="U53" s="351" t="str">
        <f>'FY 22 Rural VA Calculator'!BG47</f>
        <v>VA Base Rate * 0.78</v>
      </c>
      <c r="V53" s="351" t="str">
        <f>'FY 22 Rural VA Calculator'!BH47</f>
        <v>VA Base Rate * 0.76</v>
      </c>
      <c r="X53" s="370" t="str">
        <f>'FY 22 Rural VA Calculator'!A47</f>
        <v>PDPM PT Component Group</v>
      </c>
      <c r="Y53" s="461" t="str">
        <f>'FY 22 Rural VA Calculator'!B47</f>
        <v>PT/OT   GG-based Function Score</v>
      </c>
      <c r="Z53" s="371" t="str">
        <f>'FY 22 Rural VA Calculator'!E47</f>
        <v>Unadjusted Federal Base Rate FY 2022</v>
      </c>
      <c r="AA53" s="372" t="str">
        <f>'FY 22 Rural VA Calculator'!F47</f>
        <v>CMI **</v>
      </c>
      <c r="AB53" s="371" t="str">
        <f>'FY 22 Rural VA Calculator'!G47</f>
        <v>Medicare FY 2022 Rate Rural **</v>
      </c>
      <c r="AC53" s="371" t="str">
        <f>'FY 22 Rural VA Calculator'!H47</f>
        <v>Base Rate After VA Adjustment (PDPM*0.6)</v>
      </c>
      <c r="AD53" s="418" t="str">
        <f>'FY 22 Rural VA Calculator'!Y47</f>
        <v>FY 2022 Labor Portion (70.4%)</v>
      </c>
      <c r="AE53" s="418" t="str">
        <f>'FY 22 Rural VA Calculator'!Z47</f>
        <v>Non-Labor Portion</v>
      </c>
      <c r="AF53" s="419" t="str">
        <f>'FY 22 Rural VA Calculator'!AA47</f>
        <v>Wage Index Adjusted VA Base Rate</v>
      </c>
      <c r="AG53" s="484" t="str">
        <f>'FY 22 Rural VA Calculator'!AB47</f>
        <v>VA Base Rate * 1</v>
      </c>
      <c r="AH53" s="485" t="str">
        <f>'FY 22 Rural VA Calculator'!AC47</f>
        <v>VA Base Rate * 1</v>
      </c>
      <c r="AI53" s="485" t="str">
        <f>'FY 22 Rural VA Calculator'!AD47</f>
        <v>VA Base Rate * 0.98</v>
      </c>
      <c r="AJ53" s="485" t="str">
        <f>'FY 22 Rural VA Calculator'!AE47</f>
        <v>VA Base Rate * 0.96</v>
      </c>
      <c r="AK53" s="485" t="str">
        <f>'FY 22 Rural VA Calculator'!AF47</f>
        <v>VA Base Rate * 0.94</v>
      </c>
      <c r="AL53" s="485" t="str">
        <f>'FY 22 Rural VA Calculator'!AG47</f>
        <v>VA Base Rate * 0.92</v>
      </c>
      <c r="AM53" s="485" t="str">
        <f>'FY 22 Rural VA Calculator'!AH47</f>
        <v>VA Base Rate * 0.9</v>
      </c>
      <c r="AN53" s="485" t="str">
        <f>'FY 22 Rural VA Calculator'!AI47</f>
        <v>VA Base Rate * 0.88</v>
      </c>
      <c r="AO53" s="485" t="str">
        <f>'FY 22 Rural VA Calculator'!AJ47</f>
        <v>VA Base Rate * 0.86</v>
      </c>
      <c r="AP53" s="485" t="str">
        <f>'FY 22 Rural VA Calculator'!AK47</f>
        <v>VA Base Rate * 0.84</v>
      </c>
      <c r="AQ53" s="485" t="str">
        <f>'FY 22 Rural VA Calculator'!AL47</f>
        <v>VA Base Rate * 0.82</v>
      </c>
      <c r="AR53" s="485" t="str">
        <f>'FY 22 Rural VA Calculator'!AM47</f>
        <v>VA Base Rate * 0.8</v>
      </c>
      <c r="AS53" s="485" t="str">
        <f>'FY 22 Rural VA Calculator'!AN47</f>
        <v>VA Base Rate * 0.78</v>
      </c>
      <c r="AT53" s="486" t="str">
        <f>'FY 22 Rural VA Calculator'!AO47</f>
        <v>VA Base Rate * 0.76</v>
      </c>
      <c r="AU53" s="487" t="str">
        <f>'FY 22 Rural VA Calculator'!AP47</f>
        <v>VA Fee Schedule</v>
      </c>
    </row>
    <row r="54" spans="1:47" x14ac:dyDescent="0.25">
      <c r="A54" s="354" t="str">
        <f>'FY 22 Rural VA Calculator'!A48</f>
        <v>A</v>
      </c>
      <c r="B54" s="462" t="str">
        <f>'FY 22 Rural VA Calculator'!B48</f>
        <v>0-5</v>
      </c>
      <c r="C54" s="330">
        <f>'FY 22 Rural VA Calculator'!E48</f>
        <v>71.61</v>
      </c>
      <c r="D54" s="155">
        <f>'FY 22 Rural VA Calculator'!F48</f>
        <v>1.53</v>
      </c>
      <c r="E54" s="199">
        <f>'FY 22 Rural VA Calculator'!G48</f>
        <v>109.5633</v>
      </c>
      <c r="F54" s="337">
        <f>'FY 22 Rural VA Calculator'!AR48</f>
        <v>77.132563199999993</v>
      </c>
      <c r="G54" s="337">
        <f>'FY 22 Rural VA Calculator'!AS48</f>
        <v>32.430736800000005</v>
      </c>
      <c r="H54" s="356">
        <f>'FY 22 Rural VA Calculator'!AT48</f>
        <v>109.5633</v>
      </c>
      <c r="I54" s="360">
        <f>'FY 22 Rural VA Calculator'!AU48</f>
        <v>109.5633</v>
      </c>
      <c r="J54" s="361">
        <f>'FY 22 Rural VA Calculator'!AV48</f>
        <v>109.5633</v>
      </c>
      <c r="K54" s="361">
        <f>'FY 22 Rural VA Calculator'!AW48</f>
        <v>107.372034</v>
      </c>
      <c r="L54" s="361">
        <f>'FY 22 Rural VA Calculator'!AX48</f>
        <v>105.180768</v>
      </c>
      <c r="M54" s="361">
        <f>'FY 22 Rural VA Calculator'!AY48</f>
        <v>102.98950199999999</v>
      </c>
      <c r="N54" s="361">
        <f>'FY 22 Rural VA Calculator'!AZ48</f>
        <v>100.798236</v>
      </c>
      <c r="O54" s="361">
        <f>'FY 22 Rural VA Calculator'!BA48</f>
        <v>98.606970000000004</v>
      </c>
      <c r="P54" s="361">
        <f>'FY 22 Rural VA Calculator'!BB48</f>
        <v>96.415704000000005</v>
      </c>
      <c r="Q54" s="361">
        <f>'FY 22 Rural VA Calculator'!BC48</f>
        <v>94.224437999999992</v>
      </c>
      <c r="R54" s="361">
        <f>'FY 22 Rural VA Calculator'!BD48</f>
        <v>92.033171999999993</v>
      </c>
      <c r="S54" s="361">
        <f>'FY 22 Rural VA Calculator'!BE48</f>
        <v>89.841905999999994</v>
      </c>
      <c r="T54" s="361">
        <f>'FY 22 Rural VA Calculator'!BF48</f>
        <v>87.65064000000001</v>
      </c>
      <c r="U54" s="361">
        <f>'FY 22 Rural VA Calculator'!BG48</f>
        <v>85.459373999999997</v>
      </c>
      <c r="V54" s="361">
        <f>'FY 22 Rural VA Calculator'!BH48</f>
        <v>83.268107999999998</v>
      </c>
      <c r="X54" s="370" t="str">
        <f>'FY 22 Rural VA Calculator'!A48</f>
        <v>A</v>
      </c>
      <c r="Y54" s="463" t="str">
        <f>'FY 22 Rural VA Calculator'!B48</f>
        <v>0-5</v>
      </c>
      <c r="Z54" s="387">
        <f>'FY 22 Rural VA Calculator'!E48</f>
        <v>71.61</v>
      </c>
      <c r="AA54" s="388">
        <f>'FY 22 Rural VA Calculator'!F48</f>
        <v>1.53</v>
      </c>
      <c r="AB54" s="387">
        <f>'FY 22 Rural VA Calculator'!G48</f>
        <v>109.5633</v>
      </c>
      <c r="AC54" s="387">
        <f>'FY 22 Rural VA Calculator'!H48</f>
        <v>65.737979999999993</v>
      </c>
      <c r="AD54" s="336">
        <f>'FY 22 Rural VA Calculator'!Y48</f>
        <v>46.279537919999996</v>
      </c>
      <c r="AE54" s="336">
        <f>'FY 22 Rural VA Calculator'!Z48</f>
        <v>19.458442079999998</v>
      </c>
      <c r="AF54" s="377">
        <f>'FY 22 Rural VA Calculator'!AA48</f>
        <v>65.737979999999993</v>
      </c>
      <c r="AG54" s="384">
        <f>'FY 22 Rural VA Calculator'!AB48</f>
        <v>65.737979999999993</v>
      </c>
      <c r="AH54" s="385">
        <f>'FY 22 Rural VA Calculator'!AC48</f>
        <v>65.737979999999993</v>
      </c>
      <c r="AI54" s="385">
        <f>'FY 22 Rural VA Calculator'!AD48</f>
        <v>64.423220399999991</v>
      </c>
      <c r="AJ54" s="385">
        <f>'FY 22 Rural VA Calculator'!AE48</f>
        <v>63.108460799999989</v>
      </c>
      <c r="AK54" s="385">
        <f>'FY 22 Rural VA Calculator'!AF48</f>
        <v>61.793701199999987</v>
      </c>
      <c r="AL54" s="385">
        <f>'FY 22 Rural VA Calculator'!AG48</f>
        <v>60.478941599999999</v>
      </c>
      <c r="AM54" s="385">
        <f>'FY 22 Rural VA Calculator'!AH48</f>
        <v>59.164181999999997</v>
      </c>
      <c r="AN54" s="385">
        <f>'FY 22 Rural VA Calculator'!AI48</f>
        <v>57.849422399999995</v>
      </c>
      <c r="AO54" s="385">
        <f>'FY 22 Rural VA Calculator'!AJ48</f>
        <v>56.534662799999992</v>
      </c>
      <c r="AP54" s="385">
        <f>'FY 22 Rural VA Calculator'!AK48</f>
        <v>55.21990319999999</v>
      </c>
      <c r="AQ54" s="385">
        <f>'FY 22 Rural VA Calculator'!AL48</f>
        <v>53.905143599999988</v>
      </c>
      <c r="AR54" s="385">
        <f>'FY 22 Rural VA Calculator'!AM48</f>
        <v>52.590384</v>
      </c>
      <c r="AS54" s="385">
        <f>'FY 22 Rural VA Calculator'!AN48</f>
        <v>51.275624399999998</v>
      </c>
      <c r="AT54" s="397">
        <f>'FY 22 Rural VA Calculator'!AO48</f>
        <v>49.960864799999996</v>
      </c>
      <c r="AU54" s="400"/>
    </row>
    <row r="55" spans="1:47" x14ac:dyDescent="0.25">
      <c r="A55" s="354" t="str">
        <f>'FY 22 Rural VA Calculator'!A49</f>
        <v>B</v>
      </c>
      <c r="B55" s="462" t="str">
        <f>'FY 22 Rural VA Calculator'!B49</f>
        <v>6-9</v>
      </c>
      <c r="C55" s="330">
        <f>'FY 22 Rural VA Calculator'!E49</f>
        <v>71.61</v>
      </c>
      <c r="D55" s="155">
        <f>'FY 22 Rural VA Calculator'!F49</f>
        <v>1.7</v>
      </c>
      <c r="E55" s="199">
        <f>'FY 22 Rural VA Calculator'!G49</f>
        <v>121.73699999999999</v>
      </c>
      <c r="F55" s="337">
        <f>'FY 22 Rural VA Calculator'!AR49</f>
        <v>85.702847999999989</v>
      </c>
      <c r="G55" s="337">
        <f>'FY 22 Rural VA Calculator'!AS49</f>
        <v>36.034152000000006</v>
      </c>
      <c r="H55" s="356">
        <f>'FY 22 Rural VA Calculator'!AT49</f>
        <v>121.73699999999999</v>
      </c>
      <c r="I55" s="360">
        <f>'FY 22 Rural VA Calculator'!AU49</f>
        <v>121.73699999999999</v>
      </c>
      <c r="J55" s="361">
        <f>'FY 22 Rural VA Calculator'!AV49</f>
        <v>121.73699999999999</v>
      </c>
      <c r="K55" s="361">
        <f>'FY 22 Rural VA Calculator'!AW49</f>
        <v>119.30225999999999</v>
      </c>
      <c r="L55" s="361">
        <f>'FY 22 Rural VA Calculator'!AX49</f>
        <v>116.86751999999998</v>
      </c>
      <c r="M55" s="361">
        <f>'FY 22 Rural VA Calculator'!AY49</f>
        <v>114.43277999999999</v>
      </c>
      <c r="N55" s="361">
        <f>'FY 22 Rural VA Calculator'!AZ49</f>
        <v>111.99804</v>
      </c>
      <c r="O55" s="361">
        <f>'FY 22 Rural VA Calculator'!BA49</f>
        <v>109.5633</v>
      </c>
      <c r="P55" s="361">
        <f>'FY 22 Rural VA Calculator'!BB49</f>
        <v>107.12855999999999</v>
      </c>
      <c r="Q55" s="361">
        <f>'FY 22 Rural VA Calculator'!BC49</f>
        <v>104.69381999999999</v>
      </c>
      <c r="R55" s="361">
        <f>'FY 22 Rural VA Calculator'!BD49</f>
        <v>102.25908</v>
      </c>
      <c r="S55" s="361">
        <f>'FY 22 Rural VA Calculator'!BE49</f>
        <v>99.824339999999992</v>
      </c>
      <c r="T55" s="361">
        <f>'FY 22 Rural VA Calculator'!BF49</f>
        <v>97.389600000000002</v>
      </c>
      <c r="U55" s="361">
        <f>'FY 22 Rural VA Calculator'!BG49</f>
        <v>94.954859999999996</v>
      </c>
      <c r="V55" s="361">
        <f>'FY 22 Rural VA Calculator'!BH49</f>
        <v>92.520119999999991</v>
      </c>
      <c r="X55" s="370" t="str">
        <f>'FY 22 Rural VA Calculator'!A49</f>
        <v>B</v>
      </c>
      <c r="Y55" s="463" t="str">
        <f>'FY 22 Rural VA Calculator'!B49</f>
        <v>6-9</v>
      </c>
      <c r="Z55" s="387">
        <f>'FY 22 Rural VA Calculator'!E49</f>
        <v>71.61</v>
      </c>
      <c r="AA55" s="388">
        <f>'FY 22 Rural VA Calculator'!F49</f>
        <v>1.7</v>
      </c>
      <c r="AB55" s="387">
        <f>'FY 22 Rural VA Calculator'!G49</f>
        <v>121.73699999999999</v>
      </c>
      <c r="AC55" s="387">
        <f>'FY 22 Rural VA Calculator'!H49</f>
        <v>73.042199999999994</v>
      </c>
      <c r="AD55" s="336">
        <f>'FY 22 Rural VA Calculator'!Y49</f>
        <v>51.42170879999999</v>
      </c>
      <c r="AE55" s="336">
        <f>'FY 22 Rural VA Calculator'!Z49</f>
        <v>21.620491200000004</v>
      </c>
      <c r="AF55" s="377">
        <f>'FY 22 Rural VA Calculator'!AA49</f>
        <v>73.042199999999994</v>
      </c>
      <c r="AG55" s="378">
        <f>'FY 22 Rural VA Calculator'!AB49</f>
        <v>73.042199999999994</v>
      </c>
      <c r="AH55" s="379">
        <f>'FY 22 Rural VA Calculator'!AC49</f>
        <v>73.042199999999994</v>
      </c>
      <c r="AI55" s="379">
        <f>'FY 22 Rural VA Calculator'!AD49</f>
        <v>71.581356</v>
      </c>
      <c r="AJ55" s="379">
        <f>'FY 22 Rural VA Calculator'!AE49</f>
        <v>70.120511999999991</v>
      </c>
      <c r="AK55" s="379">
        <f>'FY 22 Rural VA Calculator'!AF49</f>
        <v>68.659667999999996</v>
      </c>
      <c r="AL55" s="379">
        <f>'FY 22 Rural VA Calculator'!AG49</f>
        <v>67.198824000000002</v>
      </c>
      <c r="AM55" s="379">
        <f>'FY 22 Rural VA Calculator'!AH49</f>
        <v>65.737979999999993</v>
      </c>
      <c r="AN55" s="379">
        <f>'FY 22 Rural VA Calculator'!AI49</f>
        <v>64.277135999999999</v>
      </c>
      <c r="AO55" s="379">
        <f>'FY 22 Rural VA Calculator'!AJ49</f>
        <v>62.816291999999997</v>
      </c>
      <c r="AP55" s="379">
        <f>'FY 22 Rural VA Calculator'!AK49</f>
        <v>61.355447999999996</v>
      </c>
      <c r="AQ55" s="379">
        <f>'FY 22 Rural VA Calculator'!AL49</f>
        <v>59.894603999999994</v>
      </c>
      <c r="AR55" s="379">
        <f>'FY 22 Rural VA Calculator'!AM49</f>
        <v>58.433759999999999</v>
      </c>
      <c r="AS55" s="379">
        <f>'FY 22 Rural VA Calculator'!AN49</f>
        <v>56.972915999999998</v>
      </c>
      <c r="AT55" s="393">
        <f>'FY 22 Rural VA Calculator'!AO49</f>
        <v>55.512071999999996</v>
      </c>
      <c r="AU55" s="395"/>
    </row>
    <row r="56" spans="1:47" x14ac:dyDescent="0.25">
      <c r="A56" s="354" t="str">
        <f>'FY 22 Rural VA Calculator'!A50</f>
        <v>C</v>
      </c>
      <c r="B56" s="462" t="str">
        <f>'FY 22 Rural VA Calculator'!B50</f>
        <v>10-23</v>
      </c>
      <c r="C56" s="330">
        <f>'FY 22 Rural VA Calculator'!E50</f>
        <v>71.61</v>
      </c>
      <c r="D56" s="155">
        <f>'FY 22 Rural VA Calculator'!F50</f>
        <v>1.88</v>
      </c>
      <c r="E56" s="199">
        <f>'FY 22 Rural VA Calculator'!G50</f>
        <v>134.6268</v>
      </c>
      <c r="F56" s="337">
        <f>'FY 22 Rural VA Calculator'!AR50</f>
        <v>94.777267199999997</v>
      </c>
      <c r="G56" s="337">
        <f>'FY 22 Rural VA Calculator'!AS50</f>
        <v>39.849532800000006</v>
      </c>
      <c r="H56" s="356">
        <f>'FY 22 Rural VA Calculator'!AT50</f>
        <v>134.6268</v>
      </c>
      <c r="I56" s="360">
        <f>'FY 22 Rural VA Calculator'!AU50</f>
        <v>134.6268</v>
      </c>
      <c r="J56" s="361">
        <f>'FY 22 Rural VA Calculator'!AV50</f>
        <v>134.6268</v>
      </c>
      <c r="K56" s="361">
        <f>'FY 22 Rural VA Calculator'!AW50</f>
        <v>131.93426400000001</v>
      </c>
      <c r="L56" s="361">
        <f>'FY 22 Rural VA Calculator'!AX50</f>
        <v>129.24172799999999</v>
      </c>
      <c r="M56" s="361">
        <f>'FY 22 Rural VA Calculator'!AY50</f>
        <v>126.54919199999999</v>
      </c>
      <c r="N56" s="361">
        <f>'FY 22 Rural VA Calculator'!AZ50</f>
        <v>123.856656</v>
      </c>
      <c r="O56" s="361">
        <f>'FY 22 Rural VA Calculator'!BA50</f>
        <v>121.16412000000001</v>
      </c>
      <c r="P56" s="361">
        <f>'FY 22 Rural VA Calculator'!BB50</f>
        <v>118.47158400000001</v>
      </c>
      <c r="Q56" s="361">
        <f>'FY 22 Rural VA Calculator'!BC50</f>
        <v>115.779048</v>
      </c>
      <c r="R56" s="361">
        <f>'FY 22 Rural VA Calculator'!BD50</f>
        <v>113.086512</v>
      </c>
      <c r="S56" s="361">
        <f>'FY 22 Rural VA Calculator'!BE50</f>
        <v>110.39397599999999</v>
      </c>
      <c r="T56" s="361">
        <f>'FY 22 Rural VA Calculator'!BF50</f>
        <v>107.70144000000001</v>
      </c>
      <c r="U56" s="361">
        <f>'FY 22 Rural VA Calculator'!BG50</f>
        <v>105.008904</v>
      </c>
      <c r="V56" s="361">
        <f>'FY 22 Rural VA Calculator'!BH50</f>
        <v>102.316368</v>
      </c>
      <c r="X56" s="370" t="str">
        <f>'FY 22 Rural VA Calculator'!A50</f>
        <v>C</v>
      </c>
      <c r="Y56" s="463" t="str">
        <f>'FY 22 Rural VA Calculator'!B50</f>
        <v>10-23</v>
      </c>
      <c r="Z56" s="387">
        <f>'FY 22 Rural VA Calculator'!E50</f>
        <v>71.61</v>
      </c>
      <c r="AA56" s="388">
        <f>'FY 22 Rural VA Calculator'!F50</f>
        <v>1.88</v>
      </c>
      <c r="AB56" s="387">
        <f>'FY 22 Rural VA Calculator'!G50</f>
        <v>134.6268</v>
      </c>
      <c r="AC56" s="387">
        <f>'FY 22 Rural VA Calculator'!H50</f>
        <v>80.776079999999993</v>
      </c>
      <c r="AD56" s="336">
        <f>'FY 22 Rural VA Calculator'!Y50</f>
        <v>56.866360319999991</v>
      </c>
      <c r="AE56" s="336">
        <f>'FY 22 Rural VA Calculator'!Z50</f>
        <v>23.909719680000002</v>
      </c>
      <c r="AF56" s="377">
        <f>'FY 22 Rural VA Calculator'!AA50</f>
        <v>80.776079999999993</v>
      </c>
      <c r="AG56" s="378">
        <f>'FY 22 Rural VA Calculator'!AB50</f>
        <v>80.776079999999993</v>
      </c>
      <c r="AH56" s="379">
        <f>'FY 22 Rural VA Calculator'!AC50</f>
        <v>80.776079999999993</v>
      </c>
      <c r="AI56" s="379">
        <f>'FY 22 Rural VA Calculator'!AD50</f>
        <v>79.160558399999985</v>
      </c>
      <c r="AJ56" s="379">
        <f>'FY 22 Rural VA Calculator'!AE50</f>
        <v>77.545036799999991</v>
      </c>
      <c r="AK56" s="379">
        <f>'FY 22 Rural VA Calculator'!AF50</f>
        <v>75.929515199999983</v>
      </c>
      <c r="AL56" s="379">
        <f>'FY 22 Rural VA Calculator'!AG50</f>
        <v>74.313993600000003</v>
      </c>
      <c r="AM56" s="379">
        <f>'FY 22 Rural VA Calculator'!AH50</f>
        <v>72.698471999999995</v>
      </c>
      <c r="AN56" s="379">
        <f>'FY 22 Rural VA Calculator'!AI50</f>
        <v>71.082950400000001</v>
      </c>
      <c r="AO56" s="379">
        <f>'FY 22 Rural VA Calculator'!AJ50</f>
        <v>69.467428799999993</v>
      </c>
      <c r="AP56" s="379">
        <f>'FY 22 Rural VA Calculator'!AK50</f>
        <v>67.851907199999985</v>
      </c>
      <c r="AQ56" s="379">
        <f>'FY 22 Rural VA Calculator'!AL50</f>
        <v>66.236385599999991</v>
      </c>
      <c r="AR56" s="379">
        <f>'FY 22 Rural VA Calculator'!AM50</f>
        <v>64.620863999999997</v>
      </c>
      <c r="AS56" s="379">
        <f>'FY 22 Rural VA Calculator'!AN50</f>
        <v>63.005342399999996</v>
      </c>
      <c r="AT56" s="393">
        <f>'FY 22 Rural VA Calculator'!AO50</f>
        <v>61.389820799999995</v>
      </c>
      <c r="AU56" s="395"/>
    </row>
    <row r="57" spans="1:47" x14ac:dyDescent="0.25">
      <c r="A57" s="354" t="str">
        <f>'FY 22 Rural VA Calculator'!A51</f>
        <v>D</v>
      </c>
      <c r="B57" s="462" t="str">
        <f>'FY 22 Rural VA Calculator'!B51</f>
        <v>24</v>
      </c>
      <c r="C57" s="330">
        <f>'FY 22 Rural VA Calculator'!E51</f>
        <v>71.61</v>
      </c>
      <c r="D57" s="155">
        <f>'FY 22 Rural VA Calculator'!F51</f>
        <v>1.92</v>
      </c>
      <c r="E57" s="199">
        <f>'FY 22 Rural VA Calculator'!G51</f>
        <v>137.49119999999999</v>
      </c>
      <c r="F57" s="337">
        <f>'FY 22 Rural VA Calculator'!AR51</f>
        <v>96.79380479999999</v>
      </c>
      <c r="G57" s="337">
        <f>'FY 22 Rural VA Calculator'!AS51</f>
        <v>40.697395200000003</v>
      </c>
      <c r="H57" s="356">
        <f>'FY 22 Rural VA Calculator'!AT51</f>
        <v>137.49119999999999</v>
      </c>
      <c r="I57" s="360">
        <f>'FY 22 Rural VA Calculator'!AU51</f>
        <v>137.49119999999999</v>
      </c>
      <c r="J57" s="361">
        <f>'FY 22 Rural VA Calculator'!AV51</f>
        <v>137.49119999999999</v>
      </c>
      <c r="K57" s="361">
        <f>'FY 22 Rural VA Calculator'!AW51</f>
        <v>134.741376</v>
      </c>
      <c r="L57" s="361">
        <f>'FY 22 Rural VA Calculator'!AX51</f>
        <v>131.99155199999998</v>
      </c>
      <c r="M57" s="361">
        <f>'FY 22 Rural VA Calculator'!AY51</f>
        <v>129.24172799999999</v>
      </c>
      <c r="N57" s="361">
        <f>'FY 22 Rural VA Calculator'!AZ51</f>
        <v>126.49190400000001</v>
      </c>
      <c r="O57" s="361">
        <f>'FY 22 Rural VA Calculator'!BA51</f>
        <v>123.74208</v>
      </c>
      <c r="P57" s="361">
        <f>'FY 22 Rural VA Calculator'!BB51</f>
        <v>120.992256</v>
      </c>
      <c r="Q57" s="361">
        <f>'FY 22 Rural VA Calculator'!BC51</f>
        <v>118.24243199999999</v>
      </c>
      <c r="R57" s="361">
        <f>'FY 22 Rural VA Calculator'!BD51</f>
        <v>115.49260799999999</v>
      </c>
      <c r="S57" s="361">
        <f>'FY 22 Rural VA Calculator'!BE51</f>
        <v>112.74278399999999</v>
      </c>
      <c r="T57" s="361">
        <f>'FY 22 Rural VA Calculator'!BF51</f>
        <v>109.99296</v>
      </c>
      <c r="U57" s="361">
        <f>'FY 22 Rural VA Calculator'!BG51</f>
        <v>107.24313599999999</v>
      </c>
      <c r="V57" s="361">
        <f>'FY 22 Rural VA Calculator'!BH51</f>
        <v>104.49331199999999</v>
      </c>
      <c r="X57" s="370" t="str">
        <f>'FY 22 Rural VA Calculator'!A51</f>
        <v>D</v>
      </c>
      <c r="Y57" s="463" t="str">
        <f>'FY 22 Rural VA Calculator'!B51</f>
        <v>24</v>
      </c>
      <c r="Z57" s="387">
        <f>'FY 22 Rural VA Calculator'!E51</f>
        <v>71.61</v>
      </c>
      <c r="AA57" s="388">
        <f>'FY 22 Rural VA Calculator'!F51</f>
        <v>1.92</v>
      </c>
      <c r="AB57" s="387">
        <f>'FY 22 Rural VA Calculator'!G51</f>
        <v>137.49119999999999</v>
      </c>
      <c r="AC57" s="387">
        <f>'FY 22 Rural VA Calculator'!H51</f>
        <v>82.494719999999987</v>
      </c>
      <c r="AD57" s="336">
        <f>'FY 22 Rural VA Calculator'!Y51</f>
        <v>58.076282879999987</v>
      </c>
      <c r="AE57" s="336">
        <f>'FY 22 Rural VA Calculator'!Z51</f>
        <v>24.41843712</v>
      </c>
      <c r="AF57" s="377">
        <f>'FY 22 Rural VA Calculator'!AA51</f>
        <v>82.494719999999987</v>
      </c>
      <c r="AG57" s="378">
        <f>'FY 22 Rural VA Calculator'!AB51</f>
        <v>82.494719999999987</v>
      </c>
      <c r="AH57" s="379">
        <f>'FY 22 Rural VA Calculator'!AC51</f>
        <v>82.494719999999987</v>
      </c>
      <c r="AI57" s="379">
        <f>'FY 22 Rural VA Calculator'!AD51</f>
        <v>80.844825599999979</v>
      </c>
      <c r="AJ57" s="379">
        <f>'FY 22 Rural VA Calculator'!AE51</f>
        <v>79.194931199999985</v>
      </c>
      <c r="AK57" s="379">
        <f>'FY 22 Rural VA Calculator'!AF51</f>
        <v>77.545036799999977</v>
      </c>
      <c r="AL57" s="379">
        <f>'FY 22 Rural VA Calculator'!AG51</f>
        <v>75.895142399999997</v>
      </c>
      <c r="AM57" s="379">
        <f>'FY 22 Rural VA Calculator'!AH51</f>
        <v>74.245247999999989</v>
      </c>
      <c r="AN57" s="379">
        <f>'FY 22 Rural VA Calculator'!AI51</f>
        <v>72.595353599999996</v>
      </c>
      <c r="AO57" s="379">
        <f>'FY 22 Rural VA Calculator'!AJ51</f>
        <v>70.945459199999988</v>
      </c>
      <c r="AP57" s="379">
        <f>'FY 22 Rural VA Calculator'!AK51</f>
        <v>69.29556479999998</v>
      </c>
      <c r="AQ57" s="379">
        <f>'FY 22 Rural VA Calculator'!AL51</f>
        <v>67.645670399999986</v>
      </c>
      <c r="AR57" s="379">
        <f>'FY 22 Rural VA Calculator'!AM51</f>
        <v>65.995775999999992</v>
      </c>
      <c r="AS57" s="379">
        <f>'FY 22 Rural VA Calculator'!AN51</f>
        <v>64.345881599999998</v>
      </c>
      <c r="AT57" s="393">
        <f>'FY 22 Rural VA Calculator'!AO51</f>
        <v>62.69598719999999</v>
      </c>
      <c r="AU57" s="395"/>
    </row>
    <row r="58" spans="1:47" x14ac:dyDescent="0.25">
      <c r="A58" s="354" t="str">
        <f>'FY 22 Rural VA Calculator'!A52</f>
        <v>E</v>
      </c>
      <c r="B58" s="462" t="str">
        <f>'FY 22 Rural VA Calculator'!B52</f>
        <v>0-5</v>
      </c>
      <c r="C58" s="330">
        <f>'FY 22 Rural VA Calculator'!E52</f>
        <v>71.61</v>
      </c>
      <c r="D58" s="155">
        <f>'FY 22 Rural VA Calculator'!F52</f>
        <v>1.42</v>
      </c>
      <c r="E58" s="199">
        <f>'FY 22 Rural VA Calculator'!G52</f>
        <v>101.6862</v>
      </c>
      <c r="F58" s="337">
        <f>'FY 22 Rural VA Calculator'!AR52</f>
        <v>71.5870848</v>
      </c>
      <c r="G58" s="337">
        <f>'FY 22 Rural VA Calculator'!AS52</f>
        <v>30.0991152</v>
      </c>
      <c r="H58" s="356">
        <f>'FY 22 Rural VA Calculator'!AT52</f>
        <v>101.6862</v>
      </c>
      <c r="I58" s="360">
        <f>'FY 22 Rural VA Calculator'!AU52</f>
        <v>101.6862</v>
      </c>
      <c r="J58" s="361">
        <f>'FY 22 Rural VA Calculator'!AV52</f>
        <v>101.6862</v>
      </c>
      <c r="K58" s="361">
        <f>'FY 22 Rural VA Calculator'!AW52</f>
        <v>99.652475999999993</v>
      </c>
      <c r="L58" s="361">
        <f>'FY 22 Rural VA Calculator'!AX52</f>
        <v>97.618752000000001</v>
      </c>
      <c r="M58" s="361">
        <f>'FY 22 Rural VA Calculator'!AY52</f>
        <v>95.585027999999994</v>
      </c>
      <c r="N58" s="361">
        <f>'FY 22 Rural VA Calculator'!AZ52</f>
        <v>93.551304000000002</v>
      </c>
      <c r="O58" s="361">
        <f>'FY 22 Rural VA Calculator'!BA52</f>
        <v>91.517579999999995</v>
      </c>
      <c r="P58" s="361">
        <f>'FY 22 Rural VA Calculator'!BB52</f>
        <v>89.483856000000003</v>
      </c>
      <c r="Q58" s="361">
        <f>'FY 22 Rural VA Calculator'!BC52</f>
        <v>87.450131999999996</v>
      </c>
      <c r="R58" s="361">
        <f>'FY 22 Rural VA Calculator'!BD52</f>
        <v>85.41640799999999</v>
      </c>
      <c r="S58" s="361">
        <f>'FY 22 Rural VA Calculator'!BE52</f>
        <v>83.382683999999998</v>
      </c>
      <c r="T58" s="361">
        <f>'FY 22 Rural VA Calculator'!BF52</f>
        <v>81.348960000000005</v>
      </c>
      <c r="U58" s="361">
        <f>'FY 22 Rural VA Calculator'!BG52</f>
        <v>79.315235999999999</v>
      </c>
      <c r="V58" s="361">
        <f>'FY 22 Rural VA Calculator'!BH52</f>
        <v>77.281512000000006</v>
      </c>
      <c r="X58" s="370" t="str">
        <f>'FY 22 Rural VA Calculator'!A52</f>
        <v>E</v>
      </c>
      <c r="Y58" s="463" t="str">
        <f>'FY 22 Rural VA Calculator'!B52</f>
        <v>0-5</v>
      </c>
      <c r="Z58" s="387">
        <f>'FY 22 Rural VA Calculator'!E52</f>
        <v>71.61</v>
      </c>
      <c r="AA58" s="388">
        <f>'FY 22 Rural VA Calculator'!F52</f>
        <v>1.42</v>
      </c>
      <c r="AB58" s="387">
        <f>'FY 22 Rural VA Calculator'!G52</f>
        <v>101.6862</v>
      </c>
      <c r="AC58" s="387">
        <f>'FY 22 Rural VA Calculator'!H52</f>
        <v>61.011719999999997</v>
      </c>
      <c r="AD58" s="336">
        <f>'FY 22 Rural VA Calculator'!Y52</f>
        <v>42.952250879999994</v>
      </c>
      <c r="AE58" s="336">
        <f>'FY 22 Rural VA Calculator'!Z52</f>
        <v>18.059469120000003</v>
      </c>
      <c r="AF58" s="377">
        <f>'FY 22 Rural VA Calculator'!AA52</f>
        <v>61.011719999999997</v>
      </c>
      <c r="AG58" s="378">
        <f>'FY 22 Rural VA Calculator'!AB52</f>
        <v>61.011719999999997</v>
      </c>
      <c r="AH58" s="379">
        <f>'FY 22 Rural VA Calculator'!AC52</f>
        <v>61.011719999999997</v>
      </c>
      <c r="AI58" s="379">
        <f>'FY 22 Rural VA Calculator'!AD52</f>
        <v>59.791485599999994</v>
      </c>
      <c r="AJ58" s="379">
        <f>'FY 22 Rural VA Calculator'!AE52</f>
        <v>58.571251199999992</v>
      </c>
      <c r="AK58" s="379">
        <f>'FY 22 Rural VA Calculator'!AF52</f>
        <v>57.351016799999996</v>
      </c>
      <c r="AL58" s="379">
        <f>'FY 22 Rural VA Calculator'!AG52</f>
        <v>56.130782400000001</v>
      </c>
      <c r="AM58" s="379">
        <f>'FY 22 Rural VA Calculator'!AH52</f>
        <v>54.910547999999999</v>
      </c>
      <c r="AN58" s="379">
        <f>'FY 22 Rural VA Calculator'!AI52</f>
        <v>53.690313599999996</v>
      </c>
      <c r="AO58" s="379">
        <f>'FY 22 Rural VA Calculator'!AJ52</f>
        <v>52.470079199999994</v>
      </c>
      <c r="AP58" s="379">
        <f>'FY 22 Rural VA Calculator'!AK52</f>
        <v>51.249844799999998</v>
      </c>
      <c r="AQ58" s="379">
        <f>'FY 22 Rural VA Calculator'!AL52</f>
        <v>50.029610399999996</v>
      </c>
      <c r="AR58" s="379">
        <f>'FY 22 Rural VA Calculator'!AM52</f>
        <v>48.809376</v>
      </c>
      <c r="AS58" s="379">
        <f>'FY 22 Rural VA Calculator'!AN52</f>
        <v>47.589141599999998</v>
      </c>
      <c r="AT58" s="393">
        <f>'FY 22 Rural VA Calculator'!AO52</f>
        <v>46.368907199999995</v>
      </c>
      <c r="AU58" s="395"/>
    </row>
    <row r="59" spans="1:47" x14ac:dyDescent="0.25">
      <c r="A59" s="354" t="str">
        <f>'FY 22 Rural VA Calculator'!A53</f>
        <v>F</v>
      </c>
      <c r="B59" s="462" t="str">
        <f>'FY 22 Rural VA Calculator'!B53</f>
        <v>6-9</v>
      </c>
      <c r="C59" s="330">
        <f>'FY 22 Rural VA Calculator'!E53</f>
        <v>71.61</v>
      </c>
      <c r="D59" s="155">
        <f>'FY 22 Rural VA Calculator'!F53</f>
        <v>1.61</v>
      </c>
      <c r="E59" s="199">
        <f>'FY 22 Rural VA Calculator'!G53</f>
        <v>115.2921</v>
      </c>
      <c r="F59" s="337">
        <f>'FY 22 Rural VA Calculator'!AR53</f>
        <v>81.165638399999992</v>
      </c>
      <c r="G59" s="337">
        <f>'FY 22 Rural VA Calculator'!AS53</f>
        <v>34.126461600000013</v>
      </c>
      <c r="H59" s="356">
        <f>'FY 22 Rural VA Calculator'!AT53</f>
        <v>115.2921</v>
      </c>
      <c r="I59" s="360">
        <f>'FY 22 Rural VA Calculator'!AU53</f>
        <v>115.2921</v>
      </c>
      <c r="J59" s="361">
        <f>'FY 22 Rural VA Calculator'!AV53</f>
        <v>115.2921</v>
      </c>
      <c r="K59" s="361">
        <f>'FY 22 Rural VA Calculator'!AW53</f>
        <v>112.98625800000001</v>
      </c>
      <c r="L59" s="361">
        <f>'FY 22 Rural VA Calculator'!AX53</f>
        <v>110.68041599999999</v>
      </c>
      <c r="M59" s="361">
        <f>'FY 22 Rural VA Calculator'!AY53</f>
        <v>108.374574</v>
      </c>
      <c r="N59" s="361">
        <f>'FY 22 Rural VA Calculator'!AZ53</f>
        <v>106.06873200000001</v>
      </c>
      <c r="O59" s="361">
        <f>'FY 22 Rural VA Calculator'!BA53</f>
        <v>103.76289000000001</v>
      </c>
      <c r="P59" s="361">
        <f>'FY 22 Rural VA Calculator'!BB53</f>
        <v>101.457048</v>
      </c>
      <c r="Q59" s="361">
        <f>'FY 22 Rural VA Calculator'!BC53</f>
        <v>99.151206000000002</v>
      </c>
      <c r="R59" s="361">
        <f>'FY 22 Rural VA Calculator'!BD53</f>
        <v>96.845364000000004</v>
      </c>
      <c r="S59" s="361">
        <f>'FY 22 Rural VA Calculator'!BE53</f>
        <v>94.539522000000005</v>
      </c>
      <c r="T59" s="361">
        <f>'FY 22 Rural VA Calculator'!BF53</f>
        <v>92.233680000000007</v>
      </c>
      <c r="U59" s="361">
        <f>'FY 22 Rural VA Calculator'!BG53</f>
        <v>89.927838000000008</v>
      </c>
      <c r="V59" s="361">
        <f>'FY 22 Rural VA Calculator'!BH53</f>
        <v>87.62199600000001</v>
      </c>
      <c r="X59" s="370" t="str">
        <f>'FY 22 Rural VA Calculator'!A53</f>
        <v>F</v>
      </c>
      <c r="Y59" s="463" t="str">
        <f>'FY 22 Rural VA Calculator'!B53</f>
        <v>6-9</v>
      </c>
      <c r="Z59" s="387">
        <f>'FY 22 Rural VA Calculator'!E53</f>
        <v>71.61</v>
      </c>
      <c r="AA59" s="388">
        <f>'FY 22 Rural VA Calculator'!F53</f>
        <v>1.61</v>
      </c>
      <c r="AB59" s="387">
        <f>'FY 22 Rural VA Calculator'!G53</f>
        <v>115.2921</v>
      </c>
      <c r="AC59" s="387">
        <f>'FY 22 Rural VA Calculator'!H53</f>
        <v>69.175259999999994</v>
      </c>
      <c r="AD59" s="336">
        <f>'FY 22 Rural VA Calculator'!Y53</f>
        <v>48.699383039999994</v>
      </c>
      <c r="AE59" s="336">
        <f>'FY 22 Rural VA Calculator'!Z53</f>
        <v>20.475876960000001</v>
      </c>
      <c r="AF59" s="377">
        <f>'FY 22 Rural VA Calculator'!AA53</f>
        <v>69.175259999999994</v>
      </c>
      <c r="AG59" s="378">
        <f>'FY 22 Rural VA Calculator'!AB53</f>
        <v>69.175259999999994</v>
      </c>
      <c r="AH59" s="379">
        <f>'FY 22 Rural VA Calculator'!AC53</f>
        <v>69.175259999999994</v>
      </c>
      <c r="AI59" s="379">
        <f>'FY 22 Rural VA Calculator'!AD53</f>
        <v>67.791754799999993</v>
      </c>
      <c r="AJ59" s="379">
        <f>'FY 22 Rural VA Calculator'!AE53</f>
        <v>66.408249599999991</v>
      </c>
      <c r="AK59" s="379">
        <f>'FY 22 Rural VA Calculator'!AF53</f>
        <v>65.024744399999989</v>
      </c>
      <c r="AL59" s="379">
        <f>'FY 22 Rural VA Calculator'!AG53</f>
        <v>63.641239200000001</v>
      </c>
      <c r="AM59" s="379">
        <f>'FY 22 Rural VA Calculator'!AH53</f>
        <v>62.257733999999999</v>
      </c>
      <c r="AN59" s="379">
        <f>'FY 22 Rural VA Calculator'!AI53</f>
        <v>60.874228799999997</v>
      </c>
      <c r="AO59" s="379">
        <f>'FY 22 Rural VA Calculator'!AJ53</f>
        <v>59.490723599999995</v>
      </c>
      <c r="AP59" s="379">
        <f>'FY 22 Rural VA Calculator'!AK53</f>
        <v>58.107218399999994</v>
      </c>
      <c r="AQ59" s="379">
        <f>'FY 22 Rural VA Calculator'!AL53</f>
        <v>56.723713199999992</v>
      </c>
      <c r="AR59" s="379">
        <f>'FY 22 Rural VA Calculator'!AM53</f>
        <v>55.340207999999997</v>
      </c>
      <c r="AS59" s="379">
        <f>'FY 22 Rural VA Calculator'!AN53</f>
        <v>53.956702799999995</v>
      </c>
      <c r="AT59" s="393">
        <f>'FY 22 Rural VA Calculator'!AO53</f>
        <v>52.573197599999993</v>
      </c>
      <c r="AU59" s="395"/>
    </row>
    <row r="60" spans="1:47" x14ac:dyDescent="0.25">
      <c r="A60" s="354" t="str">
        <f>'FY 22 Rural VA Calculator'!A54</f>
        <v>G</v>
      </c>
      <c r="B60" s="462" t="str">
        <f>'FY 22 Rural VA Calculator'!B54</f>
        <v>10-23</v>
      </c>
      <c r="C60" s="330">
        <f>'FY 22 Rural VA Calculator'!E54</f>
        <v>71.61</v>
      </c>
      <c r="D60" s="155">
        <f>'FY 22 Rural VA Calculator'!F54</f>
        <v>1.67</v>
      </c>
      <c r="E60" s="199">
        <f>'FY 22 Rural VA Calculator'!G54</f>
        <v>119.58869999999999</v>
      </c>
      <c r="F60" s="337">
        <f>'FY 22 Rural VA Calculator'!AR54</f>
        <v>84.19044479999998</v>
      </c>
      <c r="G60" s="337">
        <f>'FY 22 Rural VA Calculator'!AS54</f>
        <v>35.398255200000008</v>
      </c>
      <c r="H60" s="356">
        <f>'FY 22 Rural VA Calculator'!AT54</f>
        <v>119.58869999999999</v>
      </c>
      <c r="I60" s="360">
        <f>'FY 22 Rural VA Calculator'!AU54</f>
        <v>119.58869999999999</v>
      </c>
      <c r="J60" s="361">
        <f>'FY 22 Rural VA Calculator'!AV54</f>
        <v>119.58869999999999</v>
      </c>
      <c r="K60" s="361">
        <f>'FY 22 Rural VA Calculator'!AW54</f>
        <v>117.19692599999999</v>
      </c>
      <c r="L60" s="361">
        <f>'FY 22 Rural VA Calculator'!AX54</f>
        <v>114.80515199999998</v>
      </c>
      <c r="M60" s="361">
        <f>'FY 22 Rural VA Calculator'!AY54</f>
        <v>112.41337799999998</v>
      </c>
      <c r="N60" s="361">
        <f>'FY 22 Rural VA Calculator'!AZ54</f>
        <v>110.021604</v>
      </c>
      <c r="O60" s="361">
        <f>'FY 22 Rural VA Calculator'!BA54</f>
        <v>107.62983</v>
      </c>
      <c r="P60" s="361">
        <f>'FY 22 Rural VA Calculator'!BB54</f>
        <v>105.23805599999999</v>
      </c>
      <c r="Q60" s="361">
        <f>'FY 22 Rural VA Calculator'!BC54</f>
        <v>102.84628199999999</v>
      </c>
      <c r="R60" s="361">
        <f>'FY 22 Rural VA Calculator'!BD54</f>
        <v>100.45450799999999</v>
      </c>
      <c r="S60" s="361">
        <f>'FY 22 Rural VA Calculator'!BE54</f>
        <v>98.062733999999992</v>
      </c>
      <c r="T60" s="361">
        <f>'FY 22 Rural VA Calculator'!BF54</f>
        <v>95.670959999999994</v>
      </c>
      <c r="U60" s="361">
        <f>'FY 22 Rural VA Calculator'!BG54</f>
        <v>93.279185999999996</v>
      </c>
      <c r="V60" s="361">
        <f>'FY 22 Rural VA Calculator'!BH54</f>
        <v>90.887411999999998</v>
      </c>
      <c r="X60" s="370" t="str">
        <f>'FY 22 Rural VA Calculator'!A54</f>
        <v>G</v>
      </c>
      <c r="Y60" s="463" t="str">
        <f>'FY 22 Rural VA Calculator'!B54</f>
        <v>10-23</v>
      </c>
      <c r="Z60" s="387">
        <f>'FY 22 Rural VA Calculator'!E54</f>
        <v>71.61</v>
      </c>
      <c r="AA60" s="388">
        <f>'FY 22 Rural VA Calculator'!F54</f>
        <v>1.67</v>
      </c>
      <c r="AB60" s="387">
        <f>'FY 22 Rural VA Calculator'!G54</f>
        <v>119.58869999999999</v>
      </c>
      <c r="AC60" s="387">
        <f>'FY 22 Rural VA Calculator'!H54</f>
        <v>71.753219999999985</v>
      </c>
      <c r="AD60" s="336">
        <f>'FY 22 Rural VA Calculator'!Y54</f>
        <v>50.514266879999987</v>
      </c>
      <c r="AE60" s="336">
        <f>'FY 22 Rural VA Calculator'!Z54</f>
        <v>21.238953119999998</v>
      </c>
      <c r="AF60" s="377">
        <f>'FY 22 Rural VA Calculator'!AA54</f>
        <v>71.753219999999985</v>
      </c>
      <c r="AG60" s="378">
        <f>'FY 22 Rural VA Calculator'!AB54</f>
        <v>71.753219999999985</v>
      </c>
      <c r="AH60" s="379">
        <f>'FY 22 Rural VA Calculator'!AC54</f>
        <v>71.753219999999985</v>
      </c>
      <c r="AI60" s="379">
        <f>'FY 22 Rural VA Calculator'!AD54</f>
        <v>70.318155599999983</v>
      </c>
      <c r="AJ60" s="379">
        <f>'FY 22 Rural VA Calculator'!AE54</f>
        <v>68.883091199999981</v>
      </c>
      <c r="AK60" s="379">
        <f>'FY 22 Rural VA Calculator'!AF54</f>
        <v>67.44802679999998</v>
      </c>
      <c r="AL60" s="379">
        <f>'FY 22 Rural VA Calculator'!AG54</f>
        <v>66.012962399999992</v>
      </c>
      <c r="AM60" s="379">
        <f>'FY 22 Rural VA Calculator'!AH54</f>
        <v>64.57789799999999</v>
      </c>
      <c r="AN60" s="379">
        <f>'FY 22 Rural VA Calculator'!AI54</f>
        <v>63.142833599999989</v>
      </c>
      <c r="AO60" s="379">
        <f>'FY 22 Rural VA Calculator'!AJ54</f>
        <v>61.707769199999987</v>
      </c>
      <c r="AP60" s="379">
        <f>'FY 22 Rural VA Calculator'!AK54</f>
        <v>60.272704799999985</v>
      </c>
      <c r="AQ60" s="379">
        <f>'FY 22 Rural VA Calculator'!AL54</f>
        <v>58.837640399999984</v>
      </c>
      <c r="AR60" s="379">
        <f>'FY 22 Rural VA Calculator'!AM54</f>
        <v>57.402575999999989</v>
      </c>
      <c r="AS60" s="379">
        <f>'FY 22 Rural VA Calculator'!AN54</f>
        <v>55.967511599999987</v>
      </c>
      <c r="AT60" s="393">
        <f>'FY 22 Rural VA Calculator'!AO54</f>
        <v>54.532447199999986</v>
      </c>
      <c r="AU60" s="395"/>
    </row>
    <row r="61" spans="1:47" x14ac:dyDescent="0.25">
      <c r="A61" s="354" t="str">
        <f>'FY 22 Rural VA Calculator'!A55</f>
        <v>H</v>
      </c>
      <c r="B61" s="462" t="str">
        <f>'FY 22 Rural VA Calculator'!B55</f>
        <v>24</v>
      </c>
      <c r="C61" s="330">
        <f>'FY 22 Rural VA Calculator'!E55</f>
        <v>71.61</v>
      </c>
      <c r="D61" s="155">
        <f>'FY 22 Rural VA Calculator'!F55</f>
        <v>1.1599999999999999</v>
      </c>
      <c r="E61" s="199">
        <f>'FY 22 Rural VA Calculator'!G55</f>
        <v>83.067599999999999</v>
      </c>
      <c r="F61" s="337">
        <f>'FY 22 Rural VA Calculator'!AR55</f>
        <v>58.479590399999992</v>
      </c>
      <c r="G61" s="337">
        <f>'FY 22 Rural VA Calculator'!AS55</f>
        <v>24.588009600000007</v>
      </c>
      <c r="H61" s="356">
        <f>'FY 22 Rural VA Calculator'!AT55</f>
        <v>83.067599999999999</v>
      </c>
      <c r="I61" s="360">
        <f>'FY 22 Rural VA Calculator'!AU55</f>
        <v>83.067599999999999</v>
      </c>
      <c r="J61" s="361">
        <f>'FY 22 Rural VA Calculator'!AV55</f>
        <v>83.067599999999999</v>
      </c>
      <c r="K61" s="361">
        <f>'FY 22 Rural VA Calculator'!AW55</f>
        <v>81.406247999999991</v>
      </c>
      <c r="L61" s="361">
        <f>'FY 22 Rural VA Calculator'!AX55</f>
        <v>79.744895999999997</v>
      </c>
      <c r="M61" s="361">
        <f>'FY 22 Rural VA Calculator'!AY55</f>
        <v>78.083543999999989</v>
      </c>
      <c r="N61" s="361">
        <f>'FY 22 Rural VA Calculator'!AZ55</f>
        <v>76.422191999999995</v>
      </c>
      <c r="O61" s="361">
        <f>'FY 22 Rural VA Calculator'!BA55</f>
        <v>74.760840000000002</v>
      </c>
      <c r="P61" s="361">
        <f>'FY 22 Rural VA Calculator'!BB55</f>
        <v>73.099487999999994</v>
      </c>
      <c r="Q61" s="361">
        <f>'FY 22 Rural VA Calculator'!BC55</f>
        <v>71.438136</v>
      </c>
      <c r="R61" s="361">
        <f>'FY 22 Rural VA Calculator'!BD55</f>
        <v>69.776783999999992</v>
      </c>
      <c r="S61" s="361">
        <f>'FY 22 Rural VA Calculator'!BE55</f>
        <v>68.115431999999998</v>
      </c>
      <c r="T61" s="361">
        <f>'FY 22 Rural VA Calculator'!BF55</f>
        <v>66.454080000000005</v>
      </c>
      <c r="U61" s="361">
        <f>'FY 22 Rural VA Calculator'!BG55</f>
        <v>64.792727999999997</v>
      </c>
      <c r="V61" s="361">
        <f>'FY 22 Rural VA Calculator'!BH55</f>
        <v>63.131376000000003</v>
      </c>
      <c r="X61" s="370" t="str">
        <f>'FY 22 Rural VA Calculator'!A55</f>
        <v>H</v>
      </c>
      <c r="Y61" s="463" t="str">
        <f>'FY 22 Rural VA Calculator'!B55</f>
        <v>24</v>
      </c>
      <c r="Z61" s="387">
        <f>'FY 22 Rural VA Calculator'!E55</f>
        <v>71.61</v>
      </c>
      <c r="AA61" s="388">
        <f>'FY 22 Rural VA Calculator'!F55</f>
        <v>1.1599999999999999</v>
      </c>
      <c r="AB61" s="387">
        <f>'FY 22 Rural VA Calculator'!G55</f>
        <v>83.067599999999999</v>
      </c>
      <c r="AC61" s="387">
        <f>'FY 22 Rural VA Calculator'!H55</f>
        <v>49.840559999999996</v>
      </c>
      <c r="AD61" s="336">
        <f>'FY 22 Rural VA Calculator'!Y55</f>
        <v>35.087754239999995</v>
      </c>
      <c r="AE61" s="336">
        <f>'FY 22 Rural VA Calculator'!Z55</f>
        <v>14.752805760000001</v>
      </c>
      <c r="AF61" s="377">
        <f>'FY 22 Rural VA Calculator'!AA55</f>
        <v>49.840559999999996</v>
      </c>
      <c r="AG61" s="378">
        <f>'FY 22 Rural VA Calculator'!AB55</f>
        <v>49.840559999999996</v>
      </c>
      <c r="AH61" s="379">
        <f>'FY 22 Rural VA Calculator'!AC55</f>
        <v>49.840559999999996</v>
      </c>
      <c r="AI61" s="379">
        <f>'FY 22 Rural VA Calculator'!AD55</f>
        <v>48.843748799999993</v>
      </c>
      <c r="AJ61" s="379">
        <f>'FY 22 Rural VA Calculator'!AE55</f>
        <v>47.846937599999997</v>
      </c>
      <c r="AK61" s="379">
        <f>'FY 22 Rural VA Calculator'!AF55</f>
        <v>46.850126399999994</v>
      </c>
      <c r="AL61" s="379">
        <f>'FY 22 Rural VA Calculator'!AG55</f>
        <v>45.853315199999997</v>
      </c>
      <c r="AM61" s="379">
        <f>'FY 22 Rural VA Calculator'!AH55</f>
        <v>44.856504000000001</v>
      </c>
      <c r="AN61" s="379">
        <f>'FY 22 Rural VA Calculator'!AI55</f>
        <v>43.859692799999998</v>
      </c>
      <c r="AO61" s="379">
        <f>'FY 22 Rural VA Calculator'!AJ55</f>
        <v>42.862881599999994</v>
      </c>
      <c r="AP61" s="379">
        <f>'FY 22 Rural VA Calculator'!AK55</f>
        <v>41.866070399999998</v>
      </c>
      <c r="AQ61" s="379">
        <f>'FY 22 Rural VA Calculator'!AL55</f>
        <v>40.869259199999995</v>
      </c>
      <c r="AR61" s="379">
        <f>'FY 22 Rural VA Calculator'!AM55</f>
        <v>39.872447999999999</v>
      </c>
      <c r="AS61" s="379">
        <f>'FY 22 Rural VA Calculator'!AN55</f>
        <v>38.875636799999995</v>
      </c>
      <c r="AT61" s="393">
        <f>'FY 22 Rural VA Calculator'!AO55</f>
        <v>37.878825599999999</v>
      </c>
      <c r="AU61" s="395"/>
    </row>
    <row r="62" spans="1:47" x14ac:dyDescent="0.25">
      <c r="A62" s="354" t="str">
        <f>'FY 22 Rural VA Calculator'!A56</f>
        <v>I</v>
      </c>
      <c r="B62" s="462" t="str">
        <f>'FY 22 Rural VA Calculator'!B56</f>
        <v>0-5</v>
      </c>
      <c r="C62" s="330">
        <f>'FY 22 Rural VA Calculator'!E56</f>
        <v>71.61</v>
      </c>
      <c r="D62" s="155">
        <f>'FY 22 Rural VA Calculator'!F56</f>
        <v>1.1299999999999999</v>
      </c>
      <c r="E62" s="199">
        <f>'FY 22 Rural VA Calculator'!G56</f>
        <v>80.919299999999993</v>
      </c>
      <c r="F62" s="337">
        <f>'FY 22 Rural VA Calculator'!AR56</f>
        <v>56.967187199999991</v>
      </c>
      <c r="G62" s="337">
        <f>'FY 22 Rural VA Calculator'!AS56</f>
        <v>23.952112800000002</v>
      </c>
      <c r="H62" s="356">
        <f>'FY 22 Rural VA Calculator'!AT56</f>
        <v>80.919299999999993</v>
      </c>
      <c r="I62" s="360">
        <f>'FY 22 Rural VA Calculator'!AU56</f>
        <v>80.919299999999993</v>
      </c>
      <c r="J62" s="361">
        <f>'FY 22 Rural VA Calculator'!AV56</f>
        <v>80.919299999999993</v>
      </c>
      <c r="K62" s="361">
        <f>'FY 22 Rural VA Calculator'!AW56</f>
        <v>79.300913999999992</v>
      </c>
      <c r="L62" s="361">
        <f>'FY 22 Rural VA Calculator'!AX56</f>
        <v>77.682527999999991</v>
      </c>
      <c r="M62" s="361">
        <f>'FY 22 Rural VA Calculator'!AY56</f>
        <v>76.06414199999999</v>
      </c>
      <c r="N62" s="361">
        <f>'FY 22 Rural VA Calculator'!AZ56</f>
        <v>74.445756000000003</v>
      </c>
      <c r="O62" s="361">
        <f>'FY 22 Rural VA Calculator'!BA56</f>
        <v>72.827370000000002</v>
      </c>
      <c r="P62" s="361">
        <f>'FY 22 Rural VA Calculator'!BB56</f>
        <v>71.208984000000001</v>
      </c>
      <c r="Q62" s="361">
        <f>'FY 22 Rural VA Calculator'!BC56</f>
        <v>69.590597999999986</v>
      </c>
      <c r="R62" s="361">
        <f>'FY 22 Rural VA Calculator'!BD56</f>
        <v>67.972211999999985</v>
      </c>
      <c r="S62" s="361">
        <f>'FY 22 Rural VA Calculator'!BE56</f>
        <v>66.353825999999984</v>
      </c>
      <c r="T62" s="361">
        <f>'FY 22 Rural VA Calculator'!BF56</f>
        <v>64.735439999999997</v>
      </c>
      <c r="U62" s="361">
        <f>'FY 22 Rural VA Calculator'!BG56</f>
        <v>63.117053999999996</v>
      </c>
      <c r="V62" s="361">
        <f>'FY 22 Rural VA Calculator'!BH56</f>
        <v>61.498667999999995</v>
      </c>
      <c r="X62" s="370" t="str">
        <f>'FY 22 Rural VA Calculator'!A56</f>
        <v>I</v>
      </c>
      <c r="Y62" s="463" t="str">
        <f>'FY 22 Rural VA Calculator'!B56</f>
        <v>0-5</v>
      </c>
      <c r="Z62" s="387">
        <f>'FY 22 Rural VA Calculator'!E56</f>
        <v>71.61</v>
      </c>
      <c r="AA62" s="388">
        <f>'FY 22 Rural VA Calculator'!F56</f>
        <v>1.1299999999999999</v>
      </c>
      <c r="AB62" s="387">
        <f>'FY 22 Rural VA Calculator'!G56</f>
        <v>80.919299999999993</v>
      </c>
      <c r="AC62" s="387">
        <f>'FY 22 Rural VA Calculator'!H56</f>
        <v>48.551579999999994</v>
      </c>
      <c r="AD62" s="336">
        <f>'FY 22 Rural VA Calculator'!Y56</f>
        <v>34.180312319999992</v>
      </c>
      <c r="AE62" s="336">
        <f>'FY 22 Rural VA Calculator'!Z56</f>
        <v>14.371267680000003</v>
      </c>
      <c r="AF62" s="377">
        <f>'FY 22 Rural VA Calculator'!AA56</f>
        <v>48.551579999999994</v>
      </c>
      <c r="AG62" s="378">
        <f>'FY 22 Rural VA Calculator'!AB56</f>
        <v>48.551579999999994</v>
      </c>
      <c r="AH62" s="379">
        <f>'FY 22 Rural VA Calculator'!AC56</f>
        <v>48.551579999999994</v>
      </c>
      <c r="AI62" s="379">
        <f>'FY 22 Rural VA Calculator'!AD56</f>
        <v>47.580548399999991</v>
      </c>
      <c r="AJ62" s="379">
        <f>'FY 22 Rural VA Calculator'!AE56</f>
        <v>46.609516799999994</v>
      </c>
      <c r="AK62" s="379">
        <f>'FY 22 Rural VA Calculator'!AF56</f>
        <v>45.638485199999991</v>
      </c>
      <c r="AL62" s="379">
        <f>'FY 22 Rural VA Calculator'!AG56</f>
        <v>44.667453599999995</v>
      </c>
      <c r="AM62" s="379">
        <f>'FY 22 Rural VA Calculator'!AH56</f>
        <v>43.696421999999998</v>
      </c>
      <c r="AN62" s="379">
        <f>'FY 22 Rural VA Calculator'!AI56</f>
        <v>42.725390399999995</v>
      </c>
      <c r="AO62" s="379">
        <f>'FY 22 Rural VA Calculator'!AJ56</f>
        <v>41.754358799999991</v>
      </c>
      <c r="AP62" s="379">
        <f>'FY 22 Rural VA Calculator'!AK56</f>
        <v>40.783327199999995</v>
      </c>
      <c r="AQ62" s="379">
        <f>'FY 22 Rural VA Calculator'!AL56</f>
        <v>39.812295599999992</v>
      </c>
      <c r="AR62" s="379">
        <f>'FY 22 Rural VA Calculator'!AM56</f>
        <v>38.841263999999995</v>
      </c>
      <c r="AS62" s="379">
        <f>'FY 22 Rural VA Calculator'!AN56</f>
        <v>37.870232399999999</v>
      </c>
      <c r="AT62" s="393">
        <f>'FY 22 Rural VA Calculator'!AO56</f>
        <v>36.899200799999996</v>
      </c>
      <c r="AU62" s="395"/>
    </row>
    <row r="63" spans="1:47" x14ac:dyDescent="0.25">
      <c r="A63" s="354" t="str">
        <f>'FY 22 Rural VA Calculator'!A57</f>
        <v>J</v>
      </c>
      <c r="B63" s="462" t="str">
        <f>'FY 22 Rural VA Calculator'!B57</f>
        <v>6-9</v>
      </c>
      <c r="C63" s="330">
        <f>'FY 22 Rural VA Calculator'!E57</f>
        <v>71.61</v>
      </c>
      <c r="D63" s="155">
        <f>'FY 22 Rural VA Calculator'!F57</f>
        <v>1.42</v>
      </c>
      <c r="E63" s="199">
        <f>'FY 22 Rural VA Calculator'!G57</f>
        <v>101.6862</v>
      </c>
      <c r="F63" s="337">
        <f>'FY 22 Rural VA Calculator'!AR57</f>
        <v>71.5870848</v>
      </c>
      <c r="G63" s="337">
        <f>'FY 22 Rural VA Calculator'!AS57</f>
        <v>30.0991152</v>
      </c>
      <c r="H63" s="356">
        <f>'FY 22 Rural VA Calculator'!AT57</f>
        <v>101.6862</v>
      </c>
      <c r="I63" s="360">
        <f>'FY 22 Rural VA Calculator'!AU57</f>
        <v>101.6862</v>
      </c>
      <c r="J63" s="361">
        <f>'FY 22 Rural VA Calculator'!AV57</f>
        <v>101.6862</v>
      </c>
      <c r="K63" s="361">
        <f>'FY 22 Rural VA Calculator'!AW57</f>
        <v>99.652475999999993</v>
      </c>
      <c r="L63" s="361">
        <f>'FY 22 Rural VA Calculator'!AX57</f>
        <v>97.618752000000001</v>
      </c>
      <c r="M63" s="361">
        <f>'FY 22 Rural VA Calculator'!AY57</f>
        <v>95.585027999999994</v>
      </c>
      <c r="N63" s="361">
        <f>'FY 22 Rural VA Calculator'!AZ57</f>
        <v>93.551304000000002</v>
      </c>
      <c r="O63" s="361">
        <f>'FY 22 Rural VA Calculator'!BA57</f>
        <v>91.517579999999995</v>
      </c>
      <c r="P63" s="361">
        <f>'FY 22 Rural VA Calculator'!BB57</f>
        <v>89.483856000000003</v>
      </c>
      <c r="Q63" s="361">
        <f>'FY 22 Rural VA Calculator'!BC57</f>
        <v>87.450131999999996</v>
      </c>
      <c r="R63" s="361">
        <f>'FY 22 Rural VA Calculator'!BD57</f>
        <v>85.41640799999999</v>
      </c>
      <c r="S63" s="361">
        <f>'FY 22 Rural VA Calculator'!BE57</f>
        <v>83.382683999999998</v>
      </c>
      <c r="T63" s="361">
        <f>'FY 22 Rural VA Calculator'!BF57</f>
        <v>81.348960000000005</v>
      </c>
      <c r="U63" s="361">
        <f>'FY 22 Rural VA Calculator'!BG57</f>
        <v>79.315235999999999</v>
      </c>
      <c r="V63" s="361">
        <f>'FY 22 Rural VA Calculator'!BH57</f>
        <v>77.281512000000006</v>
      </c>
      <c r="X63" s="370" t="str">
        <f>'FY 22 Rural VA Calculator'!A57</f>
        <v>J</v>
      </c>
      <c r="Y63" s="463" t="str">
        <f>'FY 22 Rural VA Calculator'!B57</f>
        <v>6-9</v>
      </c>
      <c r="Z63" s="387">
        <f>'FY 22 Rural VA Calculator'!E57</f>
        <v>71.61</v>
      </c>
      <c r="AA63" s="388">
        <f>'FY 22 Rural VA Calculator'!F57</f>
        <v>1.42</v>
      </c>
      <c r="AB63" s="387">
        <f>'FY 22 Rural VA Calculator'!G57</f>
        <v>101.6862</v>
      </c>
      <c r="AC63" s="387">
        <f>'FY 22 Rural VA Calculator'!H57</f>
        <v>61.011719999999997</v>
      </c>
      <c r="AD63" s="336">
        <f>'FY 22 Rural VA Calculator'!Y57</f>
        <v>42.952250879999994</v>
      </c>
      <c r="AE63" s="336">
        <f>'FY 22 Rural VA Calculator'!Z57</f>
        <v>18.059469120000003</v>
      </c>
      <c r="AF63" s="377">
        <f>'FY 22 Rural VA Calculator'!AA57</f>
        <v>61.011719999999997</v>
      </c>
      <c r="AG63" s="378">
        <f>'FY 22 Rural VA Calculator'!AB57</f>
        <v>61.011719999999997</v>
      </c>
      <c r="AH63" s="379">
        <f>'FY 22 Rural VA Calculator'!AC57</f>
        <v>61.011719999999997</v>
      </c>
      <c r="AI63" s="379">
        <f>'FY 22 Rural VA Calculator'!AD57</f>
        <v>59.791485599999994</v>
      </c>
      <c r="AJ63" s="379">
        <f>'FY 22 Rural VA Calculator'!AE57</f>
        <v>58.571251199999992</v>
      </c>
      <c r="AK63" s="379">
        <f>'FY 22 Rural VA Calculator'!AF57</f>
        <v>57.351016799999996</v>
      </c>
      <c r="AL63" s="379">
        <f>'FY 22 Rural VA Calculator'!AG57</f>
        <v>56.130782400000001</v>
      </c>
      <c r="AM63" s="379">
        <f>'FY 22 Rural VA Calculator'!AH57</f>
        <v>54.910547999999999</v>
      </c>
      <c r="AN63" s="379">
        <f>'FY 22 Rural VA Calculator'!AI57</f>
        <v>53.690313599999996</v>
      </c>
      <c r="AO63" s="379">
        <f>'FY 22 Rural VA Calculator'!AJ57</f>
        <v>52.470079199999994</v>
      </c>
      <c r="AP63" s="379">
        <f>'FY 22 Rural VA Calculator'!AK57</f>
        <v>51.249844799999998</v>
      </c>
      <c r="AQ63" s="379">
        <f>'FY 22 Rural VA Calculator'!AL57</f>
        <v>50.029610399999996</v>
      </c>
      <c r="AR63" s="379">
        <f>'FY 22 Rural VA Calculator'!AM57</f>
        <v>48.809376</v>
      </c>
      <c r="AS63" s="379">
        <f>'FY 22 Rural VA Calculator'!AN57</f>
        <v>47.589141599999998</v>
      </c>
      <c r="AT63" s="393">
        <f>'FY 22 Rural VA Calculator'!AO57</f>
        <v>46.368907199999995</v>
      </c>
      <c r="AU63" s="395"/>
    </row>
    <row r="64" spans="1:47" x14ac:dyDescent="0.25">
      <c r="A64" s="354" t="str">
        <f>'FY 22 Rural VA Calculator'!A58</f>
        <v>K</v>
      </c>
      <c r="B64" s="462" t="str">
        <f>'FY 22 Rural VA Calculator'!B58</f>
        <v>10-23</v>
      </c>
      <c r="C64" s="330">
        <f>'FY 22 Rural VA Calculator'!E58</f>
        <v>71.61</v>
      </c>
      <c r="D64" s="155">
        <f>'FY 22 Rural VA Calculator'!F58</f>
        <v>1.52</v>
      </c>
      <c r="E64" s="199">
        <f>'FY 22 Rural VA Calculator'!G58</f>
        <v>108.8472</v>
      </c>
      <c r="F64" s="337">
        <f>'FY 22 Rural VA Calculator'!AR58</f>
        <v>76.628428799999995</v>
      </c>
      <c r="G64" s="337">
        <f>'FY 22 Rural VA Calculator'!AS58</f>
        <v>32.218771200000006</v>
      </c>
      <c r="H64" s="356">
        <f>'FY 22 Rural VA Calculator'!AT58</f>
        <v>108.8472</v>
      </c>
      <c r="I64" s="360">
        <f>'FY 22 Rural VA Calculator'!AU58</f>
        <v>108.8472</v>
      </c>
      <c r="J64" s="361">
        <f>'FY 22 Rural VA Calculator'!AV58</f>
        <v>108.8472</v>
      </c>
      <c r="K64" s="361">
        <f>'FY 22 Rural VA Calculator'!AW58</f>
        <v>106.67025599999999</v>
      </c>
      <c r="L64" s="361">
        <f>'FY 22 Rural VA Calculator'!AX58</f>
        <v>104.493312</v>
      </c>
      <c r="M64" s="361">
        <f>'FY 22 Rural VA Calculator'!AY58</f>
        <v>102.316368</v>
      </c>
      <c r="N64" s="361">
        <f>'FY 22 Rural VA Calculator'!AZ58</f>
        <v>100.13942400000001</v>
      </c>
      <c r="O64" s="361">
        <f>'FY 22 Rural VA Calculator'!BA58</f>
        <v>97.962479999999999</v>
      </c>
      <c r="P64" s="361">
        <f>'FY 22 Rural VA Calculator'!BB58</f>
        <v>95.785536000000008</v>
      </c>
      <c r="Q64" s="361">
        <f>'FY 22 Rural VA Calculator'!BC58</f>
        <v>93.608592000000002</v>
      </c>
      <c r="R64" s="361">
        <f>'FY 22 Rural VA Calculator'!BD58</f>
        <v>91.431647999999996</v>
      </c>
      <c r="S64" s="361">
        <f>'FY 22 Rural VA Calculator'!BE58</f>
        <v>89.25470399999999</v>
      </c>
      <c r="T64" s="361">
        <f>'FY 22 Rural VA Calculator'!BF58</f>
        <v>87.077760000000012</v>
      </c>
      <c r="U64" s="361">
        <f>'FY 22 Rural VA Calculator'!BG58</f>
        <v>84.900816000000006</v>
      </c>
      <c r="V64" s="361">
        <f>'FY 22 Rural VA Calculator'!BH58</f>
        <v>82.723872</v>
      </c>
      <c r="X64" s="370" t="str">
        <f>'FY 22 Rural VA Calculator'!A58</f>
        <v>K</v>
      </c>
      <c r="Y64" s="463" t="str">
        <f>'FY 22 Rural VA Calculator'!B58</f>
        <v>10-23</v>
      </c>
      <c r="Z64" s="387">
        <f>'FY 22 Rural VA Calculator'!E58</f>
        <v>71.61</v>
      </c>
      <c r="AA64" s="388">
        <f>'FY 22 Rural VA Calculator'!F58</f>
        <v>1.52</v>
      </c>
      <c r="AB64" s="387">
        <f>'FY 22 Rural VA Calculator'!G58</f>
        <v>108.8472</v>
      </c>
      <c r="AC64" s="387">
        <f>'FY 22 Rural VA Calculator'!H58</f>
        <v>65.308319999999995</v>
      </c>
      <c r="AD64" s="336">
        <f>'FY 22 Rural VA Calculator'!Y58</f>
        <v>45.977057279999997</v>
      </c>
      <c r="AE64" s="336">
        <f>'FY 22 Rural VA Calculator'!Z58</f>
        <v>19.331262719999998</v>
      </c>
      <c r="AF64" s="377">
        <f>'FY 22 Rural VA Calculator'!AA58</f>
        <v>65.308319999999995</v>
      </c>
      <c r="AG64" s="378">
        <f>'FY 22 Rural VA Calculator'!AB58</f>
        <v>65.308319999999995</v>
      </c>
      <c r="AH64" s="379">
        <f>'FY 22 Rural VA Calculator'!AC58</f>
        <v>65.308319999999995</v>
      </c>
      <c r="AI64" s="379">
        <f>'FY 22 Rural VA Calculator'!AD58</f>
        <v>64.0021536</v>
      </c>
      <c r="AJ64" s="379">
        <f>'FY 22 Rural VA Calculator'!AE58</f>
        <v>62.69598719999999</v>
      </c>
      <c r="AK64" s="379">
        <f>'FY 22 Rural VA Calculator'!AF58</f>
        <v>61.389820799999988</v>
      </c>
      <c r="AL64" s="379">
        <f>'FY 22 Rural VA Calculator'!AG58</f>
        <v>60.0836544</v>
      </c>
      <c r="AM64" s="379">
        <f>'FY 22 Rural VA Calculator'!AH58</f>
        <v>58.777487999999998</v>
      </c>
      <c r="AN64" s="379">
        <f>'FY 22 Rural VA Calculator'!AI58</f>
        <v>57.471321599999996</v>
      </c>
      <c r="AO64" s="379">
        <f>'FY 22 Rural VA Calculator'!AJ58</f>
        <v>56.165155199999994</v>
      </c>
      <c r="AP64" s="379">
        <f>'FY 22 Rural VA Calculator'!AK58</f>
        <v>54.858988799999992</v>
      </c>
      <c r="AQ64" s="379">
        <f>'FY 22 Rural VA Calculator'!AL58</f>
        <v>53.552822399999989</v>
      </c>
      <c r="AR64" s="379">
        <f>'FY 22 Rural VA Calculator'!AM58</f>
        <v>52.246656000000002</v>
      </c>
      <c r="AS64" s="379">
        <f>'FY 22 Rural VA Calculator'!AN58</f>
        <v>50.940489599999999</v>
      </c>
      <c r="AT64" s="393">
        <f>'FY 22 Rural VA Calculator'!AO58</f>
        <v>49.634323199999997</v>
      </c>
      <c r="AU64" s="395"/>
    </row>
    <row r="65" spans="1:47" x14ac:dyDescent="0.25">
      <c r="A65" s="354" t="str">
        <f>'FY 22 Rural VA Calculator'!A59</f>
        <v>L</v>
      </c>
      <c r="B65" s="462" t="str">
        <f>'FY 22 Rural VA Calculator'!B59</f>
        <v>24</v>
      </c>
      <c r="C65" s="330">
        <f>'FY 22 Rural VA Calculator'!E59</f>
        <v>71.61</v>
      </c>
      <c r="D65" s="155">
        <f>'FY 22 Rural VA Calculator'!F59</f>
        <v>1.0900000000000001</v>
      </c>
      <c r="E65" s="199">
        <f>'FY 22 Rural VA Calculator'!G59</f>
        <v>78.054900000000004</v>
      </c>
      <c r="F65" s="337">
        <f>'FY 22 Rural VA Calculator'!AR59</f>
        <v>54.950649599999998</v>
      </c>
      <c r="G65" s="337">
        <f>'FY 22 Rural VA Calculator'!AS59</f>
        <v>23.104250400000005</v>
      </c>
      <c r="H65" s="356">
        <f>'FY 22 Rural VA Calculator'!AT59</f>
        <v>78.054900000000004</v>
      </c>
      <c r="I65" s="360">
        <f>'FY 22 Rural VA Calculator'!AU59</f>
        <v>78.054900000000004</v>
      </c>
      <c r="J65" s="361">
        <f>'FY 22 Rural VA Calculator'!AV59</f>
        <v>78.054900000000004</v>
      </c>
      <c r="K65" s="361">
        <f>'FY 22 Rural VA Calculator'!AW59</f>
        <v>76.493802000000002</v>
      </c>
      <c r="L65" s="361">
        <f>'FY 22 Rural VA Calculator'!AX59</f>
        <v>74.932704000000001</v>
      </c>
      <c r="M65" s="361">
        <f>'FY 22 Rural VA Calculator'!AY59</f>
        <v>73.371606</v>
      </c>
      <c r="N65" s="361">
        <f>'FY 22 Rural VA Calculator'!AZ59</f>
        <v>71.810508000000013</v>
      </c>
      <c r="O65" s="361">
        <f>'FY 22 Rural VA Calculator'!BA59</f>
        <v>70.249410000000012</v>
      </c>
      <c r="P65" s="361">
        <f>'FY 22 Rural VA Calculator'!BB59</f>
        <v>68.68831200000001</v>
      </c>
      <c r="Q65" s="361">
        <f>'FY 22 Rural VA Calculator'!BC59</f>
        <v>67.127213999999995</v>
      </c>
      <c r="R65" s="361">
        <f>'FY 22 Rural VA Calculator'!BD59</f>
        <v>65.566115999999994</v>
      </c>
      <c r="S65" s="361">
        <f>'FY 22 Rural VA Calculator'!BE59</f>
        <v>64.005017999999993</v>
      </c>
      <c r="T65" s="361">
        <f>'FY 22 Rural VA Calculator'!BF59</f>
        <v>62.443920000000006</v>
      </c>
      <c r="U65" s="361">
        <f>'FY 22 Rural VA Calculator'!BG59</f>
        <v>60.882822000000004</v>
      </c>
      <c r="V65" s="361">
        <f>'FY 22 Rural VA Calculator'!BH59</f>
        <v>59.321724000000003</v>
      </c>
      <c r="X65" s="370" t="str">
        <f>'FY 22 Rural VA Calculator'!A59</f>
        <v>L</v>
      </c>
      <c r="Y65" s="463" t="str">
        <f>'FY 22 Rural VA Calculator'!B59</f>
        <v>24</v>
      </c>
      <c r="Z65" s="387">
        <f>'FY 22 Rural VA Calculator'!E59</f>
        <v>71.61</v>
      </c>
      <c r="AA65" s="388">
        <f>'FY 22 Rural VA Calculator'!F59</f>
        <v>1.0900000000000001</v>
      </c>
      <c r="AB65" s="387">
        <f>'FY 22 Rural VA Calculator'!G59</f>
        <v>78.054900000000004</v>
      </c>
      <c r="AC65" s="387">
        <f>'FY 22 Rural VA Calculator'!H59</f>
        <v>46.832940000000001</v>
      </c>
      <c r="AD65" s="336">
        <f>'FY 22 Rural VA Calculator'!Y59</f>
        <v>32.970389759999996</v>
      </c>
      <c r="AE65" s="336">
        <f>'FY 22 Rural VA Calculator'!Z59</f>
        <v>13.862550240000004</v>
      </c>
      <c r="AF65" s="377">
        <f>'FY 22 Rural VA Calculator'!AA59</f>
        <v>46.832940000000001</v>
      </c>
      <c r="AG65" s="378">
        <f>'FY 22 Rural VA Calculator'!AB59</f>
        <v>46.832940000000001</v>
      </c>
      <c r="AH65" s="379">
        <f>'FY 22 Rural VA Calculator'!AC59</f>
        <v>46.832940000000001</v>
      </c>
      <c r="AI65" s="379">
        <f>'FY 22 Rural VA Calculator'!AD59</f>
        <v>45.896281199999997</v>
      </c>
      <c r="AJ65" s="379">
        <f>'FY 22 Rural VA Calculator'!AE59</f>
        <v>44.959622400000001</v>
      </c>
      <c r="AK65" s="379">
        <f>'FY 22 Rural VA Calculator'!AF59</f>
        <v>44.022963599999997</v>
      </c>
      <c r="AL65" s="379">
        <f>'FY 22 Rural VA Calculator'!AG59</f>
        <v>43.086304800000001</v>
      </c>
      <c r="AM65" s="379">
        <f>'FY 22 Rural VA Calculator'!AH59</f>
        <v>42.149646000000004</v>
      </c>
      <c r="AN65" s="379">
        <f>'FY 22 Rural VA Calculator'!AI59</f>
        <v>41.212987200000001</v>
      </c>
      <c r="AO65" s="379">
        <f>'FY 22 Rural VA Calculator'!AJ59</f>
        <v>40.276328399999997</v>
      </c>
      <c r="AP65" s="379">
        <f>'FY 22 Rural VA Calculator'!AK59</f>
        <v>39.339669600000001</v>
      </c>
      <c r="AQ65" s="379">
        <f>'FY 22 Rural VA Calculator'!AL59</f>
        <v>38.403010799999997</v>
      </c>
      <c r="AR65" s="379">
        <f>'FY 22 Rural VA Calculator'!AM59</f>
        <v>37.466352000000001</v>
      </c>
      <c r="AS65" s="379">
        <f>'FY 22 Rural VA Calculator'!AN59</f>
        <v>36.529693200000004</v>
      </c>
      <c r="AT65" s="393">
        <f>'FY 22 Rural VA Calculator'!AO59</f>
        <v>35.593034400000001</v>
      </c>
      <c r="AU65" s="395"/>
    </row>
    <row r="66" spans="1:47" x14ac:dyDescent="0.25">
      <c r="A66" s="354" t="str">
        <f>'FY 22 Rural VA Calculator'!A60</f>
        <v>M</v>
      </c>
      <c r="B66" s="462" t="str">
        <f>'FY 22 Rural VA Calculator'!B60</f>
        <v>0-5</v>
      </c>
      <c r="C66" s="330">
        <f>'FY 22 Rural VA Calculator'!E60</f>
        <v>71.61</v>
      </c>
      <c r="D66" s="155">
        <f>'FY 22 Rural VA Calculator'!F60</f>
        <v>1.27</v>
      </c>
      <c r="E66" s="199">
        <f>'FY 22 Rural VA Calculator'!G60</f>
        <v>90.944699999999997</v>
      </c>
      <c r="F66" s="337">
        <f>'FY 22 Rural VA Calculator'!AR60</f>
        <v>64.0250688</v>
      </c>
      <c r="G66" s="337">
        <f>'FY 22 Rural VA Calculator'!AS60</f>
        <v>26.919631199999998</v>
      </c>
      <c r="H66" s="356">
        <f>'FY 22 Rural VA Calculator'!AT60</f>
        <v>90.944699999999997</v>
      </c>
      <c r="I66" s="360">
        <f>'FY 22 Rural VA Calculator'!AU60</f>
        <v>90.944699999999997</v>
      </c>
      <c r="J66" s="361">
        <f>'FY 22 Rural VA Calculator'!AV60</f>
        <v>90.944699999999997</v>
      </c>
      <c r="K66" s="361">
        <f>'FY 22 Rural VA Calculator'!AW60</f>
        <v>89.125805999999997</v>
      </c>
      <c r="L66" s="361">
        <f>'FY 22 Rural VA Calculator'!AX60</f>
        <v>87.306911999999997</v>
      </c>
      <c r="M66" s="361">
        <f>'FY 22 Rural VA Calculator'!AY60</f>
        <v>85.488017999999997</v>
      </c>
      <c r="N66" s="361">
        <f>'FY 22 Rural VA Calculator'!AZ60</f>
        <v>83.669123999999996</v>
      </c>
      <c r="O66" s="361">
        <f>'FY 22 Rural VA Calculator'!BA60</f>
        <v>81.850229999999996</v>
      </c>
      <c r="P66" s="361">
        <f>'FY 22 Rural VA Calculator'!BB60</f>
        <v>80.031335999999996</v>
      </c>
      <c r="Q66" s="361">
        <f>'FY 22 Rural VA Calculator'!BC60</f>
        <v>78.212441999999996</v>
      </c>
      <c r="R66" s="361">
        <f>'FY 22 Rural VA Calculator'!BD60</f>
        <v>76.393547999999996</v>
      </c>
      <c r="S66" s="361">
        <f>'FY 22 Rural VA Calculator'!BE60</f>
        <v>74.574653999999995</v>
      </c>
      <c r="T66" s="361">
        <f>'FY 22 Rural VA Calculator'!BF60</f>
        <v>72.755759999999995</v>
      </c>
      <c r="U66" s="361">
        <f>'FY 22 Rural VA Calculator'!BG60</f>
        <v>70.936865999999995</v>
      </c>
      <c r="V66" s="361">
        <f>'FY 22 Rural VA Calculator'!BH60</f>
        <v>69.117971999999995</v>
      </c>
      <c r="X66" s="370" t="str">
        <f>'FY 22 Rural VA Calculator'!A60</f>
        <v>M</v>
      </c>
      <c r="Y66" s="463" t="str">
        <f>'FY 22 Rural VA Calculator'!B60</f>
        <v>0-5</v>
      </c>
      <c r="Z66" s="387">
        <f>'FY 22 Rural VA Calculator'!E60</f>
        <v>71.61</v>
      </c>
      <c r="AA66" s="388">
        <f>'FY 22 Rural VA Calculator'!F60</f>
        <v>1.27</v>
      </c>
      <c r="AB66" s="387">
        <f>'FY 22 Rural VA Calculator'!G60</f>
        <v>90.944699999999997</v>
      </c>
      <c r="AC66" s="387">
        <f>'FY 22 Rural VA Calculator'!H60</f>
        <v>54.56682</v>
      </c>
      <c r="AD66" s="336">
        <f>'FY 22 Rural VA Calculator'!Y60</f>
        <v>38.415041279999997</v>
      </c>
      <c r="AE66" s="336">
        <f>'FY 22 Rural VA Calculator'!Z60</f>
        <v>16.151778720000003</v>
      </c>
      <c r="AF66" s="377">
        <f>'FY 22 Rural VA Calculator'!AA60</f>
        <v>54.56682</v>
      </c>
      <c r="AG66" s="378">
        <f>'FY 22 Rural VA Calculator'!AB60</f>
        <v>54.56682</v>
      </c>
      <c r="AH66" s="379">
        <f>'FY 22 Rural VA Calculator'!AC60</f>
        <v>54.56682</v>
      </c>
      <c r="AI66" s="379">
        <f>'FY 22 Rural VA Calculator'!AD60</f>
        <v>53.475483599999997</v>
      </c>
      <c r="AJ66" s="379">
        <f>'FY 22 Rural VA Calculator'!AE60</f>
        <v>52.384147200000001</v>
      </c>
      <c r="AK66" s="379">
        <f>'FY 22 Rural VA Calculator'!AF60</f>
        <v>51.292810799999998</v>
      </c>
      <c r="AL66" s="379">
        <f>'FY 22 Rural VA Calculator'!AG60</f>
        <v>50.201474400000002</v>
      </c>
      <c r="AM66" s="379">
        <f>'FY 22 Rural VA Calculator'!AH60</f>
        <v>49.110137999999999</v>
      </c>
      <c r="AN66" s="379">
        <f>'FY 22 Rural VA Calculator'!AI60</f>
        <v>48.018801600000003</v>
      </c>
      <c r="AO66" s="379">
        <f>'FY 22 Rural VA Calculator'!AJ60</f>
        <v>46.9274652</v>
      </c>
      <c r="AP66" s="379">
        <f>'FY 22 Rural VA Calculator'!AK60</f>
        <v>45.836128799999997</v>
      </c>
      <c r="AQ66" s="379">
        <f>'FY 22 Rural VA Calculator'!AL60</f>
        <v>44.744792399999994</v>
      </c>
      <c r="AR66" s="379">
        <f>'FY 22 Rural VA Calculator'!AM60</f>
        <v>43.653456000000006</v>
      </c>
      <c r="AS66" s="379">
        <f>'FY 22 Rural VA Calculator'!AN60</f>
        <v>42.562119600000003</v>
      </c>
      <c r="AT66" s="393">
        <f>'FY 22 Rural VA Calculator'!AO60</f>
        <v>41.4707832</v>
      </c>
      <c r="AU66" s="395"/>
    </row>
    <row r="67" spans="1:47" x14ac:dyDescent="0.25">
      <c r="A67" s="354" t="str">
        <f>'FY 22 Rural VA Calculator'!A61</f>
        <v>N</v>
      </c>
      <c r="B67" s="462" t="str">
        <f>'FY 22 Rural VA Calculator'!B61</f>
        <v>6-9</v>
      </c>
      <c r="C67" s="330">
        <f>'FY 22 Rural VA Calculator'!E61</f>
        <v>71.61</v>
      </c>
      <c r="D67" s="155">
        <f>'FY 22 Rural VA Calculator'!F61</f>
        <v>1.48</v>
      </c>
      <c r="E67" s="199">
        <f>'FY 22 Rural VA Calculator'!G61</f>
        <v>105.9828</v>
      </c>
      <c r="F67" s="337">
        <f>'FY 22 Rural VA Calculator'!AR61</f>
        <v>74.611891199999988</v>
      </c>
      <c r="G67" s="337">
        <f>'FY 22 Rural VA Calculator'!AS61</f>
        <v>31.370908800000009</v>
      </c>
      <c r="H67" s="356">
        <f>'FY 22 Rural VA Calculator'!AT61</f>
        <v>105.9828</v>
      </c>
      <c r="I67" s="360">
        <f>'FY 22 Rural VA Calculator'!AU61</f>
        <v>105.9828</v>
      </c>
      <c r="J67" s="361">
        <f>'FY 22 Rural VA Calculator'!AV61</f>
        <v>105.9828</v>
      </c>
      <c r="K67" s="361">
        <f>'FY 22 Rural VA Calculator'!AW61</f>
        <v>103.86314399999999</v>
      </c>
      <c r="L67" s="361">
        <f>'FY 22 Rural VA Calculator'!AX61</f>
        <v>101.743488</v>
      </c>
      <c r="M67" s="361">
        <f>'FY 22 Rural VA Calculator'!AY61</f>
        <v>99.623831999999993</v>
      </c>
      <c r="N67" s="361">
        <f>'FY 22 Rural VA Calculator'!AZ61</f>
        <v>97.504176000000001</v>
      </c>
      <c r="O67" s="361">
        <f>'FY 22 Rural VA Calculator'!BA61</f>
        <v>95.384519999999995</v>
      </c>
      <c r="P67" s="361">
        <f>'FY 22 Rural VA Calculator'!BB61</f>
        <v>93.264864000000003</v>
      </c>
      <c r="Q67" s="361">
        <f>'FY 22 Rural VA Calculator'!BC61</f>
        <v>91.145207999999997</v>
      </c>
      <c r="R67" s="361">
        <f>'FY 22 Rural VA Calculator'!BD61</f>
        <v>89.02555199999999</v>
      </c>
      <c r="S67" s="361">
        <f>'FY 22 Rural VA Calculator'!BE61</f>
        <v>86.905895999999998</v>
      </c>
      <c r="T67" s="361">
        <f>'FY 22 Rural VA Calculator'!BF61</f>
        <v>84.786240000000006</v>
      </c>
      <c r="U67" s="361">
        <f>'FY 22 Rural VA Calculator'!BG61</f>
        <v>82.666584</v>
      </c>
      <c r="V67" s="361">
        <f>'FY 22 Rural VA Calculator'!BH61</f>
        <v>80.546927999999994</v>
      </c>
      <c r="X67" s="370" t="str">
        <f>'FY 22 Rural VA Calculator'!A61</f>
        <v>N</v>
      </c>
      <c r="Y67" s="463" t="str">
        <f>'FY 22 Rural VA Calculator'!B61</f>
        <v>6-9</v>
      </c>
      <c r="Z67" s="387">
        <f>'FY 22 Rural VA Calculator'!E61</f>
        <v>71.61</v>
      </c>
      <c r="AA67" s="388">
        <f>'FY 22 Rural VA Calculator'!F61</f>
        <v>1.48</v>
      </c>
      <c r="AB67" s="387">
        <f>'FY 22 Rural VA Calculator'!G61</f>
        <v>105.9828</v>
      </c>
      <c r="AC67" s="387">
        <f>'FY 22 Rural VA Calculator'!H61</f>
        <v>63.589679999999994</v>
      </c>
      <c r="AD67" s="336">
        <f>'FY 22 Rural VA Calculator'!Y61</f>
        <v>44.767134719999994</v>
      </c>
      <c r="AE67" s="336">
        <f>'FY 22 Rural VA Calculator'!Z61</f>
        <v>18.82254528</v>
      </c>
      <c r="AF67" s="377">
        <f>'FY 22 Rural VA Calculator'!AA61</f>
        <v>63.589679999999994</v>
      </c>
      <c r="AG67" s="378">
        <f>'FY 22 Rural VA Calculator'!AB61</f>
        <v>63.589679999999994</v>
      </c>
      <c r="AH67" s="379">
        <f>'FY 22 Rural VA Calculator'!AC61</f>
        <v>63.589679999999994</v>
      </c>
      <c r="AI67" s="379">
        <f>'FY 22 Rural VA Calculator'!AD61</f>
        <v>62.317886399999992</v>
      </c>
      <c r="AJ67" s="379">
        <f>'FY 22 Rural VA Calculator'!AE61</f>
        <v>61.04609279999999</v>
      </c>
      <c r="AK67" s="379">
        <f>'FY 22 Rural VA Calculator'!AF61</f>
        <v>59.774299199999994</v>
      </c>
      <c r="AL67" s="379">
        <f>'FY 22 Rural VA Calculator'!AG61</f>
        <v>58.502505599999999</v>
      </c>
      <c r="AM67" s="379">
        <f>'FY 22 Rural VA Calculator'!AH61</f>
        <v>57.230711999999997</v>
      </c>
      <c r="AN67" s="379">
        <f>'FY 22 Rural VA Calculator'!AI61</f>
        <v>55.958918399999995</v>
      </c>
      <c r="AO67" s="379">
        <f>'FY 22 Rural VA Calculator'!AJ61</f>
        <v>54.687124799999992</v>
      </c>
      <c r="AP67" s="379">
        <f>'FY 22 Rural VA Calculator'!AK61</f>
        <v>53.41533119999999</v>
      </c>
      <c r="AQ67" s="379">
        <f>'FY 22 Rural VA Calculator'!AL61</f>
        <v>52.143537599999995</v>
      </c>
      <c r="AR67" s="379">
        <f>'FY 22 Rural VA Calculator'!AM61</f>
        <v>50.871744</v>
      </c>
      <c r="AS67" s="379">
        <f>'FY 22 Rural VA Calculator'!AN61</f>
        <v>49.599950399999997</v>
      </c>
      <c r="AT67" s="393">
        <f>'FY 22 Rural VA Calculator'!AO61</f>
        <v>48.328156799999995</v>
      </c>
      <c r="AU67" s="395"/>
    </row>
    <row r="68" spans="1:47" x14ac:dyDescent="0.25">
      <c r="A68" s="354" t="str">
        <f>'FY 22 Rural VA Calculator'!A62</f>
        <v>O</v>
      </c>
      <c r="B68" s="462" t="str">
        <f>'FY 22 Rural VA Calculator'!B62</f>
        <v>10-23</v>
      </c>
      <c r="C68" s="330">
        <f>'FY 22 Rural VA Calculator'!E62</f>
        <v>71.61</v>
      </c>
      <c r="D68" s="155">
        <f>'FY 22 Rural VA Calculator'!F62</f>
        <v>1.55</v>
      </c>
      <c r="E68" s="199">
        <f>'FY 22 Rural VA Calculator'!G62</f>
        <v>110.99550000000001</v>
      </c>
      <c r="F68" s="337">
        <f>'FY 22 Rural VA Calculator'!AR62</f>
        <v>78.140832000000003</v>
      </c>
      <c r="G68" s="337">
        <f>'FY 22 Rural VA Calculator'!AS62</f>
        <v>32.854668000000004</v>
      </c>
      <c r="H68" s="356">
        <f>'FY 22 Rural VA Calculator'!AT62</f>
        <v>110.99550000000001</v>
      </c>
      <c r="I68" s="360">
        <f>'FY 22 Rural VA Calculator'!AU62</f>
        <v>110.99550000000001</v>
      </c>
      <c r="J68" s="361">
        <f>'FY 22 Rural VA Calculator'!AV62</f>
        <v>110.99550000000001</v>
      </c>
      <c r="K68" s="361">
        <f>'FY 22 Rural VA Calculator'!AW62</f>
        <v>108.77559000000001</v>
      </c>
      <c r="L68" s="361">
        <f>'FY 22 Rural VA Calculator'!AX62</f>
        <v>106.55568000000001</v>
      </c>
      <c r="M68" s="361">
        <f>'FY 22 Rural VA Calculator'!AY62</f>
        <v>104.33577</v>
      </c>
      <c r="N68" s="361">
        <f>'FY 22 Rural VA Calculator'!AZ62</f>
        <v>102.11586000000001</v>
      </c>
      <c r="O68" s="361">
        <f>'FY 22 Rural VA Calculator'!BA62</f>
        <v>99.895950000000013</v>
      </c>
      <c r="P68" s="361">
        <f>'FY 22 Rural VA Calculator'!BB62</f>
        <v>97.67604</v>
      </c>
      <c r="Q68" s="361">
        <f>'FY 22 Rural VA Calculator'!BC62</f>
        <v>95.456130000000002</v>
      </c>
      <c r="R68" s="361">
        <f>'FY 22 Rural VA Calculator'!BD62</f>
        <v>93.236220000000003</v>
      </c>
      <c r="S68" s="361">
        <f>'FY 22 Rural VA Calculator'!BE62</f>
        <v>91.016310000000004</v>
      </c>
      <c r="T68" s="361">
        <f>'FY 22 Rural VA Calculator'!BF62</f>
        <v>88.796400000000006</v>
      </c>
      <c r="U68" s="361">
        <f>'FY 22 Rural VA Calculator'!BG62</f>
        <v>86.576490000000007</v>
      </c>
      <c r="V68" s="361">
        <f>'FY 22 Rural VA Calculator'!BH62</f>
        <v>84.356580000000008</v>
      </c>
      <c r="X68" s="370" t="str">
        <f>'FY 22 Rural VA Calculator'!A62</f>
        <v>O</v>
      </c>
      <c r="Y68" s="463" t="str">
        <f>'FY 22 Rural VA Calculator'!B62</f>
        <v>10-23</v>
      </c>
      <c r="Z68" s="387">
        <f>'FY 22 Rural VA Calculator'!E62</f>
        <v>71.61</v>
      </c>
      <c r="AA68" s="388">
        <f>'FY 22 Rural VA Calculator'!F62</f>
        <v>1.55</v>
      </c>
      <c r="AB68" s="387">
        <f>'FY 22 Rural VA Calculator'!G62</f>
        <v>110.99550000000001</v>
      </c>
      <c r="AC68" s="387">
        <f>'FY 22 Rural VA Calculator'!H62</f>
        <v>66.597300000000004</v>
      </c>
      <c r="AD68" s="336">
        <f>'FY 22 Rural VA Calculator'!Y62</f>
        <v>46.8844992</v>
      </c>
      <c r="AE68" s="336">
        <f>'FY 22 Rural VA Calculator'!Z62</f>
        <v>19.712800800000004</v>
      </c>
      <c r="AF68" s="377">
        <f>'FY 22 Rural VA Calculator'!AA62</f>
        <v>66.597300000000004</v>
      </c>
      <c r="AG68" s="378">
        <f>'FY 22 Rural VA Calculator'!AB62</f>
        <v>66.597300000000004</v>
      </c>
      <c r="AH68" s="379">
        <f>'FY 22 Rural VA Calculator'!AC62</f>
        <v>66.597300000000004</v>
      </c>
      <c r="AI68" s="379">
        <f>'FY 22 Rural VA Calculator'!AD62</f>
        <v>65.265354000000002</v>
      </c>
      <c r="AJ68" s="379">
        <f>'FY 22 Rural VA Calculator'!AE62</f>
        <v>63.933408</v>
      </c>
      <c r="AK68" s="379">
        <f>'FY 22 Rural VA Calculator'!AF62</f>
        <v>62.601461999999998</v>
      </c>
      <c r="AL68" s="379">
        <f>'FY 22 Rural VA Calculator'!AG62</f>
        <v>61.269516000000003</v>
      </c>
      <c r="AM68" s="379">
        <f>'FY 22 Rural VA Calculator'!AH62</f>
        <v>59.937570000000008</v>
      </c>
      <c r="AN68" s="379">
        <f>'FY 22 Rural VA Calculator'!AI62</f>
        <v>58.605624000000006</v>
      </c>
      <c r="AO68" s="379">
        <f>'FY 22 Rural VA Calculator'!AJ62</f>
        <v>57.273678000000004</v>
      </c>
      <c r="AP68" s="379">
        <f>'FY 22 Rural VA Calculator'!AK62</f>
        <v>55.941732000000002</v>
      </c>
      <c r="AQ68" s="379">
        <f>'FY 22 Rural VA Calculator'!AL62</f>
        <v>54.609786</v>
      </c>
      <c r="AR68" s="379">
        <f>'FY 22 Rural VA Calculator'!AM62</f>
        <v>53.277840000000005</v>
      </c>
      <c r="AS68" s="379">
        <f>'FY 22 Rural VA Calculator'!AN62</f>
        <v>51.945894000000003</v>
      </c>
      <c r="AT68" s="393">
        <f>'FY 22 Rural VA Calculator'!AO62</f>
        <v>50.613948000000001</v>
      </c>
      <c r="AU68" s="395"/>
    </row>
    <row r="69" spans="1:47" ht="15.75" thickBot="1" x14ac:dyDescent="0.3">
      <c r="A69" s="354" t="str">
        <f>'FY 22 Rural VA Calculator'!A63</f>
        <v>P</v>
      </c>
      <c r="B69" s="462" t="str">
        <f>'FY 22 Rural VA Calculator'!B63</f>
        <v>24</v>
      </c>
      <c r="C69" s="330">
        <f>'FY 22 Rural VA Calculator'!E63</f>
        <v>71.61</v>
      </c>
      <c r="D69" s="155">
        <f>'FY 22 Rural VA Calculator'!F63</f>
        <v>1.08</v>
      </c>
      <c r="E69" s="199">
        <f>'FY 22 Rural VA Calculator'!G63</f>
        <v>77.338800000000006</v>
      </c>
      <c r="F69" s="337">
        <f>'FY 22 Rural VA Calculator'!AR63</f>
        <v>54.4465152</v>
      </c>
      <c r="G69" s="337">
        <f>'FY 22 Rural VA Calculator'!AS63</f>
        <v>22.892284800000006</v>
      </c>
      <c r="H69" s="356">
        <f>'FY 22 Rural VA Calculator'!AT63</f>
        <v>77.338800000000006</v>
      </c>
      <c r="I69" s="362">
        <f>'FY 22 Rural VA Calculator'!AU63</f>
        <v>77.338800000000006</v>
      </c>
      <c r="J69" s="363">
        <f>'FY 22 Rural VA Calculator'!AV63</f>
        <v>77.338800000000006</v>
      </c>
      <c r="K69" s="363">
        <f>'FY 22 Rural VA Calculator'!AW63</f>
        <v>75.792023999999998</v>
      </c>
      <c r="L69" s="363">
        <f>'FY 22 Rural VA Calculator'!AX63</f>
        <v>74.245248000000004</v>
      </c>
      <c r="M69" s="363">
        <f>'FY 22 Rural VA Calculator'!AY63</f>
        <v>72.698471999999995</v>
      </c>
      <c r="N69" s="363">
        <f>'FY 22 Rural VA Calculator'!AZ63</f>
        <v>71.151696000000015</v>
      </c>
      <c r="O69" s="363">
        <f>'FY 22 Rural VA Calculator'!BA63</f>
        <v>69.604920000000007</v>
      </c>
      <c r="P69" s="363">
        <f>'FY 22 Rural VA Calculator'!BB63</f>
        <v>68.058144000000013</v>
      </c>
      <c r="Q69" s="363">
        <f>'FY 22 Rural VA Calculator'!BC63</f>
        <v>66.511368000000004</v>
      </c>
      <c r="R69" s="363">
        <f>'FY 22 Rural VA Calculator'!BD63</f>
        <v>64.964591999999996</v>
      </c>
      <c r="S69" s="363">
        <f>'FY 22 Rural VA Calculator'!BE63</f>
        <v>63.417816000000002</v>
      </c>
      <c r="T69" s="363">
        <f>'FY 22 Rural VA Calculator'!BF63</f>
        <v>61.871040000000008</v>
      </c>
      <c r="U69" s="363">
        <f>'FY 22 Rural VA Calculator'!BG63</f>
        <v>60.324264000000007</v>
      </c>
      <c r="V69" s="363">
        <f>'FY 22 Rural VA Calculator'!BH63</f>
        <v>58.777488000000005</v>
      </c>
      <c r="X69" s="370" t="str">
        <f>'FY 22 Rural VA Calculator'!A63</f>
        <v>P</v>
      </c>
      <c r="Y69" s="463" t="str">
        <f>'FY 22 Rural VA Calculator'!B63</f>
        <v>24</v>
      </c>
      <c r="Z69" s="387">
        <f>'FY 22 Rural VA Calculator'!E63</f>
        <v>71.61</v>
      </c>
      <c r="AA69" s="388">
        <f>'FY 22 Rural VA Calculator'!F63</f>
        <v>1.08</v>
      </c>
      <c r="AB69" s="387">
        <f>'FY 22 Rural VA Calculator'!G63</f>
        <v>77.338800000000006</v>
      </c>
      <c r="AC69" s="387">
        <f>'FY 22 Rural VA Calculator'!H63</f>
        <v>46.403280000000002</v>
      </c>
      <c r="AD69" s="336">
        <f>'FY 22 Rural VA Calculator'!Y63</f>
        <v>32.667909119999997</v>
      </c>
      <c r="AE69" s="336">
        <f>'FY 22 Rural VA Calculator'!Z63</f>
        <v>13.735370880000005</v>
      </c>
      <c r="AF69" s="377">
        <f>'FY 22 Rural VA Calculator'!AA63</f>
        <v>46.403280000000002</v>
      </c>
      <c r="AG69" s="381">
        <f>'FY 22 Rural VA Calculator'!AB63</f>
        <v>46.403280000000002</v>
      </c>
      <c r="AH69" s="382">
        <f>'FY 22 Rural VA Calculator'!AC63</f>
        <v>46.403280000000002</v>
      </c>
      <c r="AI69" s="382">
        <f>'FY 22 Rural VA Calculator'!AD63</f>
        <v>45.475214399999999</v>
      </c>
      <c r="AJ69" s="382">
        <f>'FY 22 Rural VA Calculator'!AE63</f>
        <v>44.547148800000002</v>
      </c>
      <c r="AK69" s="382">
        <f>'FY 22 Rural VA Calculator'!AF63</f>
        <v>43.619083199999999</v>
      </c>
      <c r="AL69" s="382">
        <f>'FY 22 Rural VA Calculator'!AG63</f>
        <v>42.691017600000002</v>
      </c>
      <c r="AM69" s="382">
        <f>'FY 22 Rural VA Calculator'!AH63</f>
        <v>41.762952000000006</v>
      </c>
      <c r="AN69" s="382">
        <f>'FY 22 Rural VA Calculator'!AI63</f>
        <v>40.834886400000002</v>
      </c>
      <c r="AO69" s="382">
        <f>'FY 22 Rural VA Calculator'!AJ63</f>
        <v>39.906820799999998</v>
      </c>
      <c r="AP69" s="382">
        <f>'FY 22 Rural VA Calculator'!AK63</f>
        <v>38.978755200000002</v>
      </c>
      <c r="AQ69" s="382">
        <f>'FY 22 Rural VA Calculator'!AL63</f>
        <v>38.050689599999998</v>
      </c>
      <c r="AR69" s="382">
        <f>'FY 22 Rural VA Calculator'!AM63</f>
        <v>37.122624000000002</v>
      </c>
      <c r="AS69" s="382">
        <f>'FY 22 Rural VA Calculator'!AN63</f>
        <v>36.194558400000005</v>
      </c>
      <c r="AT69" s="394">
        <f>'FY 22 Rural VA Calculator'!AO63</f>
        <v>35.266492800000002</v>
      </c>
      <c r="AU69" s="396"/>
    </row>
    <row r="70" spans="1:47" x14ac:dyDescent="0.25">
      <c r="A70" s="327"/>
      <c r="B70" s="326"/>
      <c r="C70" s="327"/>
      <c r="D70" s="345"/>
      <c r="E70" s="192"/>
      <c r="F70" s="333"/>
      <c r="G70" s="333"/>
      <c r="H70" s="333"/>
      <c r="I70" s="333"/>
      <c r="J70" s="333"/>
      <c r="K70" s="333"/>
      <c r="L70" s="333"/>
      <c r="M70" s="333"/>
      <c r="N70" s="333"/>
      <c r="O70" s="333"/>
      <c r="P70" s="333"/>
      <c r="Q70" s="333"/>
      <c r="R70" s="333"/>
      <c r="S70" s="333"/>
      <c r="T70" s="333"/>
      <c r="U70" s="333"/>
      <c r="V70" s="333"/>
      <c r="X70" s="341"/>
      <c r="Y70" s="341"/>
      <c r="Z70" s="347"/>
      <c r="AA70" s="348"/>
      <c r="AB70" s="347"/>
      <c r="AC70" s="347"/>
      <c r="AD70" s="349"/>
      <c r="AE70" s="349"/>
      <c r="AF70" s="349"/>
      <c r="AG70" s="349"/>
      <c r="AH70" s="349"/>
      <c r="AI70" s="349"/>
      <c r="AJ70" s="349"/>
      <c r="AK70" s="349"/>
      <c r="AL70" s="349"/>
      <c r="AM70" s="349"/>
      <c r="AN70" s="349"/>
      <c r="AO70" s="349"/>
      <c r="AP70" s="349"/>
      <c r="AQ70" s="349"/>
      <c r="AR70" s="349"/>
      <c r="AS70" s="349"/>
      <c r="AT70" s="349"/>
      <c r="AU70" s="349"/>
    </row>
    <row r="71" spans="1:47" ht="15.75" thickBot="1" x14ac:dyDescent="0.3">
      <c r="A71" s="327"/>
      <c r="B71" s="326"/>
      <c r="C71" s="327"/>
      <c r="D71" s="345"/>
      <c r="E71" s="192"/>
      <c r="F71" s="333"/>
      <c r="G71" s="333"/>
      <c r="H71" s="333"/>
      <c r="I71" s="333"/>
      <c r="J71" s="333"/>
      <c r="K71" s="333"/>
      <c r="L71" s="333"/>
      <c r="M71" s="333"/>
      <c r="N71" s="333"/>
      <c r="O71" s="333"/>
      <c r="P71" s="333"/>
      <c r="Q71" s="333"/>
      <c r="R71" s="333"/>
      <c r="S71" s="333"/>
      <c r="T71" s="333"/>
      <c r="U71" s="333"/>
      <c r="V71" s="333"/>
      <c r="X71" s="341"/>
      <c r="Y71" s="341"/>
      <c r="Z71" s="347"/>
      <c r="AA71" s="348"/>
      <c r="AB71" s="347"/>
      <c r="AC71" s="347"/>
      <c r="AD71" s="349"/>
      <c r="AE71" s="349"/>
      <c r="AF71" s="349"/>
      <c r="AG71" s="349"/>
      <c r="AH71" s="349"/>
      <c r="AI71" s="349"/>
      <c r="AJ71" s="349"/>
      <c r="AK71" s="349"/>
      <c r="AL71" s="349"/>
      <c r="AM71" s="349"/>
      <c r="AN71" s="349"/>
      <c r="AO71" s="349"/>
      <c r="AP71" s="349"/>
      <c r="AQ71" s="349"/>
      <c r="AR71" s="349"/>
      <c r="AS71" s="349"/>
      <c r="AT71" s="349"/>
      <c r="AU71" s="349"/>
    </row>
    <row r="72" spans="1:47" ht="15.75" thickBot="1" x14ac:dyDescent="0.3">
      <c r="A72" s="425"/>
      <c r="B72" s="426"/>
      <c r="C72" s="425"/>
      <c r="D72" s="427"/>
      <c r="E72" s="428"/>
      <c r="F72" s="429"/>
      <c r="G72" s="429"/>
      <c r="H72" s="429"/>
      <c r="I72" s="444" t="str">
        <f>'FY 22 Rural VA Calculator'!AU66</f>
        <v>Medicare and VPD Adjusted Rate - Rural Wage Index in CBSA</v>
      </c>
      <c r="J72" s="445"/>
      <c r="K72" s="445"/>
      <c r="L72" s="445"/>
      <c r="M72" s="445"/>
      <c r="N72" s="445"/>
      <c r="O72" s="445"/>
      <c r="P72" s="445"/>
      <c r="Q72" s="445"/>
      <c r="R72" s="445"/>
      <c r="S72" s="445"/>
      <c r="T72" s="445"/>
      <c r="U72" s="445"/>
      <c r="V72" s="445"/>
      <c r="X72" s="341"/>
      <c r="Y72" s="341"/>
      <c r="Z72" s="347"/>
      <c r="AA72" s="348"/>
      <c r="AB72" s="347"/>
      <c r="AC72" s="347"/>
      <c r="AD72" s="431"/>
      <c r="AE72" s="431"/>
      <c r="AF72" s="431"/>
      <c r="AG72" s="401" t="str">
        <f>'FY 22 Rural VA Calculator'!AB66</f>
        <v>VA and VPD Adjusted Rate - Rural Wage Index State</v>
      </c>
      <c r="AH72" s="404"/>
      <c r="AI72" s="404"/>
      <c r="AJ72" s="404"/>
      <c r="AK72" s="404"/>
      <c r="AL72" s="404"/>
      <c r="AM72" s="404"/>
      <c r="AN72" s="404"/>
      <c r="AO72" s="404"/>
      <c r="AP72" s="404"/>
      <c r="AQ72" s="404"/>
      <c r="AR72" s="404"/>
      <c r="AS72" s="404"/>
      <c r="AT72" s="404"/>
      <c r="AU72" s="405"/>
    </row>
    <row r="73" spans="1:47" ht="30" customHeight="1" x14ac:dyDescent="0.25">
      <c r="A73" s="425"/>
      <c r="B73" s="425"/>
      <c r="C73" s="425"/>
      <c r="D73" s="442"/>
      <c r="E73" s="443"/>
      <c r="F73" s="443"/>
      <c r="G73" s="443"/>
      <c r="H73" s="443"/>
      <c r="I73" s="357" t="str">
        <f>'FY 22 Rural VA Calculator'!AU67</f>
        <v>Day
1-3</v>
      </c>
      <c r="J73" s="358" t="str">
        <f>'FY 22 Rural VA Calculator'!AV67</f>
        <v>Day
4-20</v>
      </c>
      <c r="K73" s="358" t="str">
        <f>'FY 22 Rural VA Calculator'!AW67</f>
        <v>Day
21-27</v>
      </c>
      <c r="L73" s="358" t="str">
        <f>'FY 22 Rural VA Calculator'!AX67</f>
        <v>Day
28-34</v>
      </c>
      <c r="M73" s="358" t="str">
        <f>'FY 22 Rural VA Calculator'!AY67</f>
        <v>Day
35-41</v>
      </c>
      <c r="N73" s="358" t="str">
        <f>'FY 22 Rural VA Calculator'!AZ67</f>
        <v>Day
42-48</v>
      </c>
      <c r="O73" s="358" t="str">
        <f>'FY 22 Rural VA Calculator'!BA67</f>
        <v>Day
49-55</v>
      </c>
      <c r="P73" s="358" t="str">
        <f>'FY 22 Rural VA Calculator'!BB67</f>
        <v>Day
56-62</v>
      </c>
      <c r="Q73" s="358" t="str">
        <f>'FY 22 Rural VA Calculator'!BC67</f>
        <v>Day
63-69</v>
      </c>
      <c r="R73" s="358" t="str">
        <f>'FY 22 Rural VA Calculator'!BD67</f>
        <v>Day
70-76</v>
      </c>
      <c r="S73" s="358" t="str">
        <f>'FY 22 Rural VA Calculator'!BE67</f>
        <v>Day
77-83</v>
      </c>
      <c r="T73" s="358" t="str">
        <f>'FY 22 Rural VA Calculator'!BF67</f>
        <v>Day
84-90</v>
      </c>
      <c r="U73" s="358" t="str">
        <f>'FY 22 Rural VA Calculator'!BG67</f>
        <v>Day
91-97</v>
      </c>
      <c r="V73" s="358" t="str">
        <f>'FY 22 Rural VA Calculator'!BH67</f>
        <v>Day
98-100</v>
      </c>
      <c r="X73" s="341"/>
      <c r="Y73" s="341"/>
      <c r="Z73" s="347"/>
      <c r="AA73" s="348"/>
      <c r="AB73" s="347"/>
      <c r="AC73" s="347"/>
      <c r="AD73" s="432"/>
      <c r="AE73" s="432"/>
      <c r="AF73" s="432"/>
      <c r="AG73" s="410" t="str">
        <f>'FY 22 Rural VA Calculator'!AB67</f>
        <v>Day
1-3</v>
      </c>
      <c r="AH73" s="411" t="str">
        <f>'FY 22 Rural VA Calculator'!AC67</f>
        <v>Day
4-20</v>
      </c>
      <c r="AI73" s="411" t="str">
        <f>'FY 22 Rural VA Calculator'!AD67</f>
        <v>Day
21-27</v>
      </c>
      <c r="AJ73" s="411" t="str">
        <f>'FY 22 Rural VA Calculator'!AE67</f>
        <v>Day
28-34</v>
      </c>
      <c r="AK73" s="411" t="str">
        <f>'FY 22 Rural VA Calculator'!AF67</f>
        <v>Day
35-41</v>
      </c>
      <c r="AL73" s="411" t="str">
        <f>'FY 22 Rural VA Calculator'!AG67</f>
        <v>Day
42-48</v>
      </c>
      <c r="AM73" s="411" t="str">
        <f>'FY 22 Rural VA Calculator'!AH67</f>
        <v>Day
49-55</v>
      </c>
      <c r="AN73" s="411" t="str">
        <f>'FY 22 Rural VA Calculator'!AI67</f>
        <v>Day
56-62</v>
      </c>
      <c r="AO73" s="411" t="str">
        <f>'FY 22 Rural VA Calculator'!AJ67</f>
        <v>Day
63-69</v>
      </c>
      <c r="AP73" s="411" t="str">
        <f>'FY 22 Rural VA Calculator'!AK67</f>
        <v>Day
70-76</v>
      </c>
      <c r="AQ73" s="411" t="str">
        <f>'FY 22 Rural VA Calculator'!AL67</f>
        <v>Day
77-83</v>
      </c>
      <c r="AR73" s="411" t="str">
        <f>'FY 22 Rural VA Calculator'!AM67</f>
        <v>Day
84-90</v>
      </c>
      <c r="AS73" s="411" t="str">
        <f>'FY 22 Rural VA Calculator'!AN67</f>
        <v>Day
91-97</v>
      </c>
      <c r="AT73" s="412" t="str">
        <f>'FY 22 Rural VA Calculator'!AO67</f>
        <v>Day
98-100</v>
      </c>
      <c r="AU73" s="472" t="str">
        <f>'FY 22 Rural VA Calculator'!AP67</f>
        <v>Day
100+</v>
      </c>
    </row>
    <row r="74" spans="1:47" s="53" customFormat="1" ht="75" x14ac:dyDescent="0.25">
      <c r="A74" s="352" t="str">
        <f>'FY 22 Rural VA Calculator'!A68</f>
        <v>PDPM OT Component Group</v>
      </c>
      <c r="B74" s="460" t="str">
        <f>'FY 22 Rural VA Calculator'!B68</f>
        <v>PT/OT   GG-based Function Score</v>
      </c>
      <c r="C74" s="352" t="str">
        <f>'FY 22 Rural VA Calculator'!E68</f>
        <v>Unadjusted Federal Base Rate FY 2022</v>
      </c>
      <c r="D74" s="353" t="str">
        <f>'FY 22 Rural VA Calculator'!F68</f>
        <v>CMI **</v>
      </c>
      <c r="E74" s="351" t="str">
        <f>'FY 22 Rural VA Calculator'!G68</f>
        <v>Medicare FY 2022 Rate Rural **</v>
      </c>
      <c r="F74" s="351" t="str">
        <f>'FY 22 Rural VA Calculator'!AR68</f>
        <v>FY 2022 Labor Portion (70.4%)</v>
      </c>
      <c r="G74" s="351" t="str">
        <f>'FY 22 Rural VA Calculator'!AS68</f>
        <v>Non-Labor Portion</v>
      </c>
      <c r="H74" s="355" t="str">
        <f>'FY 22 Rural VA Calculator'!AT68</f>
        <v>Wage Index Adjusted VA Base Rate</v>
      </c>
      <c r="I74" s="359" t="str">
        <f>'FY 22 Rural VA Calculator'!AU68</f>
        <v>VA Base Rate * 1</v>
      </c>
      <c r="J74" s="351" t="str">
        <f>'FY 22 Rural VA Calculator'!AV68</f>
        <v>VA Base Rate * 1</v>
      </c>
      <c r="K74" s="351" t="str">
        <f>'FY 22 Rural VA Calculator'!AW68</f>
        <v>VA Base Rate * 0.98</v>
      </c>
      <c r="L74" s="351" t="str">
        <f>'FY 22 Rural VA Calculator'!AX68</f>
        <v>VA Base Rate * 0.96</v>
      </c>
      <c r="M74" s="351" t="str">
        <f>'FY 22 Rural VA Calculator'!AY68</f>
        <v>VA Base Rate * 0.94</v>
      </c>
      <c r="N74" s="351" t="str">
        <f>'FY 22 Rural VA Calculator'!AZ68</f>
        <v>VA Base Rate * 0.92</v>
      </c>
      <c r="O74" s="351" t="str">
        <f>'FY 22 Rural VA Calculator'!BA68</f>
        <v>VA Base Rate * 0.9</v>
      </c>
      <c r="P74" s="351" t="str">
        <f>'FY 22 Rural VA Calculator'!BB68</f>
        <v>VA Base Rate * 0.88</v>
      </c>
      <c r="Q74" s="351" t="str">
        <f>'FY 22 Rural VA Calculator'!BC68</f>
        <v>VA Base Rate * 0.86</v>
      </c>
      <c r="R74" s="351" t="str">
        <f>'FY 22 Rural VA Calculator'!BD68</f>
        <v>VA Base Rate * 0.84</v>
      </c>
      <c r="S74" s="351" t="str">
        <f>'FY 22 Rural VA Calculator'!BE68</f>
        <v>VA Base Rate * 0.82</v>
      </c>
      <c r="T74" s="351" t="str">
        <f>'FY 22 Rural VA Calculator'!BF68</f>
        <v>VA Base Rate * 0.8</v>
      </c>
      <c r="U74" s="351" t="str">
        <f>'FY 22 Rural VA Calculator'!BG68</f>
        <v>VA Base Rate * 0.78</v>
      </c>
      <c r="V74" s="351" t="str">
        <f>'FY 22 Rural VA Calculator'!BH68</f>
        <v>VA Base Rate * 0.76</v>
      </c>
      <c r="X74" s="370" t="str">
        <f>'FY 22 Rural VA Calculator'!A68</f>
        <v>PDPM OT Component Group</v>
      </c>
      <c r="Y74" s="461" t="str">
        <f>'FY 22 Rural VA Calculator'!B68</f>
        <v>PT/OT   GG-based Function Score</v>
      </c>
      <c r="Z74" s="371" t="str">
        <f>'FY 22 Rural VA Calculator'!E68</f>
        <v>Unadjusted Federal Base Rate FY 2022</v>
      </c>
      <c r="AA74" s="372" t="str">
        <f>'FY 22 Rural VA Calculator'!F68</f>
        <v>CMI **</v>
      </c>
      <c r="AB74" s="371" t="str">
        <f>'FY 22 Rural VA Calculator'!G68</f>
        <v>Medicare FY 2022 Rate Rural **</v>
      </c>
      <c r="AC74" s="371" t="str">
        <f>'FY 22 Rural VA Calculator'!H68</f>
        <v>Base Rate After VA Adjustment (PDPM*0.6)</v>
      </c>
      <c r="AD74" s="418" t="str">
        <f>'FY 22 Rural VA Calculator'!Y68</f>
        <v>FY 2022 Labor Portion (70.4%)</v>
      </c>
      <c r="AE74" s="418" t="str">
        <f>'FY 22 Rural VA Calculator'!Z68</f>
        <v>Non-Labor Portion</v>
      </c>
      <c r="AF74" s="419" t="str">
        <f>'FY 22 Rural VA Calculator'!AA68</f>
        <v>Wage Index Adjusted VA Base Rate</v>
      </c>
      <c r="AG74" s="477" t="str">
        <f>'FY 22 Rural VA Calculator'!AB68</f>
        <v>VA Base Rate * 1</v>
      </c>
      <c r="AH74" s="418" t="str">
        <f>'FY 22 Rural VA Calculator'!AC68</f>
        <v>VA Base Rate * 1</v>
      </c>
      <c r="AI74" s="418" t="str">
        <f>'FY 22 Rural VA Calculator'!AD68</f>
        <v>VA Base Rate * 0.98</v>
      </c>
      <c r="AJ74" s="418" t="str">
        <f>'FY 22 Rural VA Calculator'!AE68</f>
        <v>VA Base Rate * 0.96</v>
      </c>
      <c r="AK74" s="418" t="str">
        <f>'FY 22 Rural VA Calculator'!AF68</f>
        <v>VA Base Rate * 0.94</v>
      </c>
      <c r="AL74" s="418" t="str">
        <f>'FY 22 Rural VA Calculator'!AG68</f>
        <v>VA Base Rate * 0.92</v>
      </c>
      <c r="AM74" s="418" t="str">
        <f>'FY 22 Rural VA Calculator'!AH68</f>
        <v>VA Base Rate * 0.9</v>
      </c>
      <c r="AN74" s="418" t="str">
        <f>'FY 22 Rural VA Calculator'!AI68</f>
        <v>VA Base Rate * 0.88</v>
      </c>
      <c r="AO74" s="418" t="str">
        <f>'FY 22 Rural VA Calculator'!AJ68</f>
        <v>VA Base Rate * 0.86</v>
      </c>
      <c r="AP74" s="418" t="str">
        <f>'FY 22 Rural VA Calculator'!AK68</f>
        <v>VA Base Rate * 0.84</v>
      </c>
      <c r="AQ74" s="418" t="str">
        <f>'FY 22 Rural VA Calculator'!AL68</f>
        <v>VA Base Rate * 0.82</v>
      </c>
      <c r="AR74" s="418" t="str">
        <f>'FY 22 Rural VA Calculator'!AM68</f>
        <v>VA Base Rate * 0.8</v>
      </c>
      <c r="AS74" s="418" t="str">
        <f>'FY 22 Rural VA Calculator'!AN68</f>
        <v>VA Base Rate * 0.78</v>
      </c>
      <c r="AT74" s="419" t="str">
        <f>'FY 22 Rural VA Calculator'!AO68</f>
        <v>VA Base Rate * 0.76</v>
      </c>
      <c r="AU74" s="478" t="str">
        <f>'FY 22 Rural VA Calculator'!AP68</f>
        <v>VA Fee Schedule</v>
      </c>
    </row>
    <row r="75" spans="1:47" x14ac:dyDescent="0.25">
      <c r="A75" s="354" t="str">
        <f>'FY 22 Rural VA Calculator'!A69</f>
        <v>A</v>
      </c>
      <c r="B75" s="328" t="str">
        <f>'FY 22 Rural VA Calculator'!B69</f>
        <v>0-5</v>
      </c>
      <c r="C75" s="330">
        <f>'FY 22 Rural VA Calculator'!E69</f>
        <v>65.77</v>
      </c>
      <c r="D75" s="155">
        <f>'FY 22 Rural VA Calculator'!F69</f>
        <v>1.49</v>
      </c>
      <c r="E75" s="199">
        <f>'FY 22 Rural VA Calculator'!G69</f>
        <v>97.997299999999996</v>
      </c>
      <c r="F75" s="337">
        <f>'FY 22 Rural VA Calculator'!AR69</f>
        <v>68.990099199999989</v>
      </c>
      <c r="G75" s="337">
        <f>'FY 22 Rural VA Calculator'!AS69</f>
        <v>29.007200800000007</v>
      </c>
      <c r="H75" s="356">
        <f>'FY 22 Rural VA Calculator'!AT69</f>
        <v>97.997299999999996</v>
      </c>
      <c r="I75" s="360">
        <f>'FY 22 Rural VA Calculator'!AU69</f>
        <v>97.997299999999996</v>
      </c>
      <c r="J75" s="361">
        <f>'FY 22 Rural VA Calculator'!AV69</f>
        <v>97.997299999999996</v>
      </c>
      <c r="K75" s="361">
        <f>'FY 22 Rural VA Calculator'!AW69</f>
        <v>96.037353999999993</v>
      </c>
      <c r="L75" s="361">
        <f>'FY 22 Rural VA Calculator'!AX69</f>
        <v>94.077407999999991</v>
      </c>
      <c r="M75" s="361">
        <f>'FY 22 Rural VA Calculator'!AY69</f>
        <v>92.117461999999989</v>
      </c>
      <c r="N75" s="361">
        <f>'FY 22 Rural VA Calculator'!AZ69</f>
        <v>90.157516000000001</v>
      </c>
      <c r="O75" s="361">
        <f>'FY 22 Rural VA Calculator'!BA69</f>
        <v>88.197569999999999</v>
      </c>
      <c r="P75" s="361">
        <f>'FY 22 Rural VA Calculator'!BB69</f>
        <v>86.237623999999997</v>
      </c>
      <c r="Q75" s="361">
        <f>'FY 22 Rural VA Calculator'!BC69</f>
        <v>84.277677999999995</v>
      </c>
      <c r="R75" s="361">
        <f>'FY 22 Rural VA Calculator'!BD69</f>
        <v>82.317731999999992</v>
      </c>
      <c r="S75" s="361">
        <f>'FY 22 Rural VA Calculator'!BE69</f>
        <v>80.35778599999999</v>
      </c>
      <c r="T75" s="361">
        <f>'FY 22 Rural VA Calculator'!BF69</f>
        <v>78.397840000000002</v>
      </c>
      <c r="U75" s="361">
        <f>'FY 22 Rural VA Calculator'!BG69</f>
        <v>76.437894</v>
      </c>
      <c r="V75" s="361">
        <f>'FY 22 Rural VA Calculator'!BH69</f>
        <v>74.477947999999998</v>
      </c>
      <c r="X75" s="373" t="str">
        <f>'FY 22 Rural VA Calculator'!A69</f>
        <v>A</v>
      </c>
      <c r="Y75" s="386" t="str">
        <f>'FY 22 Rural VA Calculator'!B69</f>
        <v>0-5</v>
      </c>
      <c r="Z75" s="387">
        <f>'FY 22 Rural VA Calculator'!E69</f>
        <v>65.77</v>
      </c>
      <c r="AA75" s="388">
        <f>'FY 22 Rural VA Calculator'!F69</f>
        <v>1.49</v>
      </c>
      <c r="AB75" s="387">
        <f>'FY 22 Rural VA Calculator'!G69</f>
        <v>97.997299999999996</v>
      </c>
      <c r="AC75" s="387">
        <f>'FY 22 Rural VA Calculator'!H69</f>
        <v>58.798379999999995</v>
      </c>
      <c r="AD75" s="336">
        <f>'FY 22 Rural VA Calculator'!Y69</f>
        <v>41.394059519999992</v>
      </c>
      <c r="AE75" s="336">
        <f>'FY 22 Rural VA Calculator'!Z69</f>
        <v>17.404320480000003</v>
      </c>
      <c r="AF75" s="377">
        <f>'FY 22 Rural VA Calculator'!AA69</f>
        <v>58.798379999999995</v>
      </c>
      <c r="AG75" s="378">
        <f>'FY 22 Rural VA Calculator'!AB69</f>
        <v>58.798379999999995</v>
      </c>
      <c r="AH75" s="379">
        <f>'FY 22 Rural VA Calculator'!AC69</f>
        <v>58.798379999999995</v>
      </c>
      <c r="AI75" s="379">
        <f>'FY 22 Rural VA Calculator'!AD69</f>
        <v>57.622412399999995</v>
      </c>
      <c r="AJ75" s="379">
        <f>'FY 22 Rural VA Calculator'!AE69</f>
        <v>56.446444799999995</v>
      </c>
      <c r="AK75" s="379">
        <f>'FY 22 Rural VA Calculator'!AF69</f>
        <v>55.270477199999995</v>
      </c>
      <c r="AL75" s="379">
        <f>'FY 22 Rural VA Calculator'!AG69</f>
        <v>54.094509599999995</v>
      </c>
      <c r="AM75" s="379">
        <f>'FY 22 Rural VA Calculator'!AH69</f>
        <v>52.918541999999995</v>
      </c>
      <c r="AN75" s="379">
        <f>'FY 22 Rural VA Calculator'!AI69</f>
        <v>51.742574399999995</v>
      </c>
      <c r="AO75" s="379">
        <f>'FY 22 Rural VA Calculator'!AJ69</f>
        <v>50.566606799999995</v>
      </c>
      <c r="AP75" s="379">
        <f>'FY 22 Rural VA Calculator'!AK69</f>
        <v>49.390639199999995</v>
      </c>
      <c r="AQ75" s="379">
        <f>'FY 22 Rural VA Calculator'!AL69</f>
        <v>48.214671599999996</v>
      </c>
      <c r="AR75" s="379">
        <f>'FY 22 Rural VA Calculator'!AM69</f>
        <v>47.038703999999996</v>
      </c>
      <c r="AS75" s="379">
        <f>'FY 22 Rural VA Calculator'!AN69</f>
        <v>45.862736399999996</v>
      </c>
      <c r="AT75" s="393">
        <f>'FY 22 Rural VA Calculator'!AO69</f>
        <v>44.686768799999996</v>
      </c>
      <c r="AU75" s="395"/>
    </row>
    <row r="76" spans="1:47" x14ac:dyDescent="0.25">
      <c r="A76" s="354" t="str">
        <f>'FY 22 Rural VA Calculator'!A70</f>
        <v>B</v>
      </c>
      <c r="B76" s="328" t="str">
        <f>'FY 22 Rural VA Calculator'!B70</f>
        <v>6-9</v>
      </c>
      <c r="C76" s="330">
        <f>'FY 22 Rural VA Calculator'!E70</f>
        <v>65.77</v>
      </c>
      <c r="D76" s="155">
        <f>'FY 22 Rural VA Calculator'!F70</f>
        <v>1.63</v>
      </c>
      <c r="E76" s="199">
        <f>'FY 22 Rural VA Calculator'!G70</f>
        <v>107.20509999999999</v>
      </c>
      <c r="F76" s="337">
        <f>'FY 22 Rural VA Calculator'!AR70</f>
        <v>75.472390399999981</v>
      </c>
      <c r="G76" s="337">
        <f>'FY 22 Rural VA Calculator'!AS70</f>
        <v>31.732709600000007</v>
      </c>
      <c r="H76" s="356">
        <f>'FY 22 Rural VA Calculator'!AT70</f>
        <v>107.20509999999999</v>
      </c>
      <c r="I76" s="360">
        <f>'FY 22 Rural VA Calculator'!AU70</f>
        <v>107.20509999999999</v>
      </c>
      <c r="J76" s="361">
        <f>'FY 22 Rural VA Calculator'!AV70</f>
        <v>107.20509999999999</v>
      </c>
      <c r="K76" s="361">
        <f>'FY 22 Rural VA Calculator'!AW70</f>
        <v>105.06099799999998</v>
      </c>
      <c r="L76" s="361">
        <f>'FY 22 Rural VA Calculator'!AX70</f>
        <v>102.91689599999998</v>
      </c>
      <c r="M76" s="361">
        <f>'FY 22 Rural VA Calculator'!AY70</f>
        <v>100.77279399999998</v>
      </c>
      <c r="N76" s="361">
        <f>'FY 22 Rural VA Calculator'!AZ70</f>
        <v>98.628691999999987</v>
      </c>
      <c r="O76" s="361">
        <f>'FY 22 Rural VA Calculator'!BA70</f>
        <v>96.484589999999997</v>
      </c>
      <c r="P76" s="361">
        <f>'FY 22 Rural VA Calculator'!BB70</f>
        <v>94.340487999999993</v>
      </c>
      <c r="Q76" s="361">
        <f>'FY 22 Rural VA Calculator'!BC70</f>
        <v>92.19638599999999</v>
      </c>
      <c r="R76" s="361">
        <f>'FY 22 Rural VA Calculator'!BD70</f>
        <v>90.052283999999986</v>
      </c>
      <c r="S76" s="361">
        <f>'FY 22 Rural VA Calculator'!BE70</f>
        <v>87.908181999999982</v>
      </c>
      <c r="T76" s="361">
        <f>'FY 22 Rural VA Calculator'!BF70</f>
        <v>85.764079999999993</v>
      </c>
      <c r="U76" s="361">
        <f>'FY 22 Rural VA Calculator'!BG70</f>
        <v>83.619977999999989</v>
      </c>
      <c r="V76" s="361">
        <f>'FY 22 Rural VA Calculator'!BH70</f>
        <v>81.475875999999985</v>
      </c>
      <c r="X76" s="373" t="str">
        <f>'FY 22 Rural VA Calculator'!A70</f>
        <v>B</v>
      </c>
      <c r="Y76" s="386" t="str">
        <f>'FY 22 Rural VA Calculator'!B70</f>
        <v>6-9</v>
      </c>
      <c r="Z76" s="387">
        <f>'FY 22 Rural VA Calculator'!E70</f>
        <v>65.77</v>
      </c>
      <c r="AA76" s="388">
        <f>'FY 22 Rural VA Calculator'!F70</f>
        <v>1.63</v>
      </c>
      <c r="AB76" s="387">
        <f>'FY 22 Rural VA Calculator'!G70</f>
        <v>107.20509999999999</v>
      </c>
      <c r="AC76" s="387">
        <f>'FY 22 Rural VA Calculator'!H70</f>
        <v>64.323059999999984</v>
      </c>
      <c r="AD76" s="336">
        <f>'FY 22 Rural VA Calculator'!Y70</f>
        <v>45.283434239999984</v>
      </c>
      <c r="AE76" s="336">
        <f>'FY 22 Rural VA Calculator'!Z70</f>
        <v>19.03962576</v>
      </c>
      <c r="AF76" s="377">
        <f>'FY 22 Rural VA Calculator'!AA70</f>
        <v>64.323059999999984</v>
      </c>
      <c r="AG76" s="378">
        <f>'FY 22 Rural VA Calculator'!AB70</f>
        <v>64.323059999999984</v>
      </c>
      <c r="AH76" s="379">
        <f>'FY 22 Rural VA Calculator'!AC70</f>
        <v>64.323059999999984</v>
      </c>
      <c r="AI76" s="379">
        <f>'FY 22 Rural VA Calculator'!AD70</f>
        <v>63.036598799999986</v>
      </c>
      <c r="AJ76" s="379">
        <f>'FY 22 Rural VA Calculator'!AE70</f>
        <v>61.750137599999981</v>
      </c>
      <c r="AK76" s="379">
        <f>'FY 22 Rural VA Calculator'!AF70</f>
        <v>60.463676399999983</v>
      </c>
      <c r="AL76" s="379">
        <f>'FY 22 Rural VA Calculator'!AG70</f>
        <v>59.177215199999985</v>
      </c>
      <c r="AM76" s="379">
        <f>'FY 22 Rural VA Calculator'!AH70</f>
        <v>57.890753999999987</v>
      </c>
      <c r="AN76" s="379">
        <f>'FY 22 Rural VA Calculator'!AI70</f>
        <v>56.604292799999989</v>
      </c>
      <c r="AO76" s="379">
        <f>'FY 22 Rural VA Calculator'!AJ70</f>
        <v>55.317831599999984</v>
      </c>
      <c r="AP76" s="379">
        <f>'FY 22 Rural VA Calculator'!AK70</f>
        <v>54.031370399999986</v>
      </c>
      <c r="AQ76" s="379">
        <f>'FY 22 Rural VA Calculator'!AL70</f>
        <v>52.744909199999981</v>
      </c>
      <c r="AR76" s="379">
        <f>'FY 22 Rural VA Calculator'!AM70</f>
        <v>51.45844799999999</v>
      </c>
      <c r="AS76" s="379">
        <f>'FY 22 Rural VA Calculator'!AN70</f>
        <v>50.171986799999992</v>
      </c>
      <c r="AT76" s="393">
        <f>'FY 22 Rural VA Calculator'!AO70</f>
        <v>48.885525599999987</v>
      </c>
      <c r="AU76" s="395"/>
    </row>
    <row r="77" spans="1:47" x14ac:dyDescent="0.25">
      <c r="A77" s="354" t="str">
        <f>'FY 22 Rural VA Calculator'!A71</f>
        <v>C</v>
      </c>
      <c r="B77" s="328" t="str">
        <f>'FY 22 Rural VA Calculator'!B71</f>
        <v>10-23</v>
      </c>
      <c r="C77" s="330">
        <f>'FY 22 Rural VA Calculator'!E71</f>
        <v>65.77</v>
      </c>
      <c r="D77" s="155">
        <f>'FY 22 Rural VA Calculator'!F71</f>
        <v>1.69</v>
      </c>
      <c r="E77" s="199">
        <f>'FY 22 Rural VA Calculator'!G71</f>
        <v>111.15129999999999</v>
      </c>
      <c r="F77" s="337">
        <f>'FY 22 Rural VA Calculator'!AR71</f>
        <v>78.250515199999995</v>
      </c>
      <c r="G77" s="337">
        <f>'FY 22 Rural VA Calculator'!AS71</f>
        <v>32.900784799999997</v>
      </c>
      <c r="H77" s="356">
        <f>'FY 22 Rural VA Calculator'!AT71</f>
        <v>111.15129999999999</v>
      </c>
      <c r="I77" s="360">
        <f>'FY 22 Rural VA Calculator'!AU71</f>
        <v>111.15129999999999</v>
      </c>
      <c r="J77" s="361">
        <f>'FY 22 Rural VA Calculator'!AV71</f>
        <v>111.15129999999999</v>
      </c>
      <c r="K77" s="361">
        <f>'FY 22 Rural VA Calculator'!AW71</f>
        <v>108.92827399999999</v>
      </c>
      <c r="L77" s="361">
        <f>'FY 22 Rural VA Calculator'!AX71</f>
        <v>106.70524799999998</v>
      </c>
      <c r="M77" s="361">
        <f>'FY 22 Rural VA Calculator'!AY71</f>
        <v>104.48222199999999</v>
      </c>
      <c r="N77" s="361">
        <f>'FY 22 Rural VA Calculator'!AZ71</f>
        <v>102.259196</v>
      </c>
      <c r="O77" s="361">
        <f>'FY 22 Rural VA Calculator'!BA71</f>
        <v>100.03617</v>
      </c>
      <c r="P77" s="361">
        <f>'FY 22 Rural VA Calculator'!BB71</f>
        <v>97.813143999999994</v>
      </c>
      <c r="Q77" s="361">
        <f>'FY 22 Rural VA Calculator'!BC71</f>
        <v>95.59011799999999</v>
      </c>
      <c r="R77" s="361">
        <f>'FY 22 Rural VA Calculator'!BD71</f>
        <v>93.367091999999985</v>
      </c>
      <c r="S77" s="361">
        <f>'FY 22 Rural VA Calculator'!BE71</f>
        <v>91.144065999999981</v>
      </c>
      <c r="T77" s="361">
        <f>'FY 22 Rural VA Calculator'!BF71</f>
        <v>88.921040000000005</v>
      </c>
      <c r="U77" s="361">
        <f>'FY 22 Rural VA Calculator'!BG71</f>
        <v>86.698014000000001</v>
      </c>
      <c r="V77" s="361">
        <f>'FY 22 Rural VA Calculator'!BH71</f>
        <v>84.474987999999996</v>
      </c>
      <c r="X77" s="373" t="str">
        <f>'FY 22 Rural VA Calculator'!A71</f>
        <v>C</v>
      </c>
      <c r="Y77" s="386" t="str">
        <f>'FY 22 Rural VA Calculator'!B71</f>
        <v>10-23</v>
      </c>
      <c r="Z77" s="387">
        <f>'FY 22 Rural VA Calculator'!E71</f>
        <v>65.77</v>
      </c>
      <c r="AA77" s="388">
        <f>'FY 22 Rural VA Calculator'!F71</f>
        <v>1.69</v>
      </c>
      <c r="AB77" s="387">
        <f>'FY 22 Rural VA Calculator'!G71</f>
        <v>111.15129999999999</v>
      </c>
      <c r="AC77" s="387">
        <f>'FY 22 Rural VA Calculator'!H71</f>
        <v>66.69077999999999</v>
      </c>
      <c r="AD77" s="336">
        <f>'FY 22 Rural VA Calculator'!Y71</f>
        <v>46.950309119999993</v>
      </c>
      <c r="AE77" s="336">
        <f>'FY 22 Rural VA Calculator'!Z71</f>
        <v>19.740470879999997</v>
      </c>
      <c r="AF77" s="377">
        <f>'FY 22 Rural VA Calculator'!AA71</f>
        <v>66.69077999999999</v>
      </c>
      <c r="AG77" s="378">
        <f>'FY 22 Rural VA Calculator'!AB71</f>
        <v>66.69077999999999</v>
      </c>
      <c r="AH77" s="379">
        <f>'FY 22 Rural VA Calculator'!AC71</f>
        <v>66.69077999999999</v>
      </c>
      <c r="AI77" s="379">
        <f>'FY 22 Rural VA Calculator'!AD71</f>
        <v>65.356964399999995</v>
      </c>
      <c r="AJ77" s="379">
        <f>'FY 22 Rural VA Calculator'!AE71</f>
        <v>64.023148799999987</v>
      </c>
      <c r="AK77" s="379">
        <f>'FY 22 Rural VA Calculator'!AF71</f>
        <v>62.689333199999986</v>
      </c>
      <c r="AL77" s="379">
        <f>'FY 22 Rural VA Calculator'!AG71</f>
        <v>61.355517599999992</v>
      </c>
      <c r="AM77" s="379">
        <f>'FY 22 Rural VA Calculator'!AH71</f>
        <v>60.021701999999991</v>
      </c>
      <c r="AN77" s="379">
        <f>'FY 22 Rural VA Calculator'!AI71</f>
        <v>58.687886399999989</v>
      </c>
      <c r="AO77" s="379">
        <f>'FY 22 Rural VA Calculator'!AJ71</f>
        <v>57.354070799999988</v>
      </c>
      <c r="AP77" s="379">
        <f>'FY 22 Rural VA Calculator'!AK71</f>
        <v>56.020255199999987</v>
      </c>
      <c r="AQ77" s="379">
        <f>'FY 22 Rural VA Calculator'!AL71</f>
        <v>54.686439599999986</v>
      </c>
      <c r="AR77" s="379">
        <f>'FY 22 Rural VA Calculator'!AM71</f>
        <v>53.352623999999992</v>
      </c>
      <c r="AS77" s="379">
        <f>'FY 22 Rural VA Calculator'!AN71</f>
        <v>52.01880839999999</v>
      </c>
      <c r="AT77" s="393">
        <f>'FY 22 Rural VA Calculator'!AO71</f>
        <v>50.684992799999989</v>
      </c>
      <c r="AU77" s="395"/>
    </row>
    <row r="78" spans="1:47" x14ac:dyDescent="0.25">
      <c r="A78" s="354" t="str">
        <f>'FY 22 Rural VA Calculator'!A72</f>
        <v>D</v>
      </c>
      <c r="B78" s="328" t="str">
        <f>'FY 22 Rural VA Calculator'!B72</f>
        <v>24</v>
      </c>
      <c r="C78" s="330">
        <f>'FY 22 Rural VA Calculator'!E72</f>
        <v>65.77</v>
      </c>
      <c r="D78" s="155">
        <f>'FY 22 Rural VA Calculator'!F72</f>
        <v>1.53</v>
      </c>
      <c r="E78" s="199">
        <f>'FY 22 Rural VA Calculator'!G72</f>
        <v>100.62809999999999</v>
      </c>
      <c r="F78" s="337">
        <f>'FY 22 Rural VA Calculator'!AR72</f>
        <v>70.842182399999984</v>
      </c>
      <c r="G78" s="337">
        <f>'FY 22 Rural VA Calculator'!AS72</f>
        <v>29.785917600000005</v>
      </c>
      <c r="H78" s="356">
        <f>'FY 22 Rural VA Calculator'!AT72</f>
        <v>100.62809999999999</v>
      </c>
      <c r="I78" s="360">
        <f>'FY 22 Rural VA Calculator'!AU72</f>
        <v>100.62809999999999</v>
      </c>
      <c r="J78" s="361">
        <f>'FY 22 Rural VA Calculator'!AV72</f>
        <v>100.62809999999999</v>
      </c>
      <c r="K78" s="361">
        <f>'FY 22 Rural VA Calculator'!AW72</f>
        <v>98.615537999999987</v>
      </c>
      <c r="L78" s="361">
        <f>'FY 22 Rural VA Calculator'!AX72</f>
        <v>96.602975999999984</v>
      </c>
      <c r="M78" s="361">
        <f>'FY 22 Rural VA Calculator'!AY72</f>
        <v>94.590413999999981</v>
      </c>
      <c r="N78" s="361">
        <f>'FY 22 Rural VA Calculator'!AZ72</f>
        <v>92.577851999999993</v>
      </c>
      <c r="O78" s="361">
        <f>'FY 22 Rural VA Calculator'!BA72</f>
        <v>90.56528999999999</v>
      </c>
      <c r="P78" s="361">
        <f>'FY 22 Rural VA Calculator'!BB72</f>
        <v>88.552727999999988</v>
      </c>
      <c r="Q78" s="361">
        <f>'FY 22 Rural VA Calculator'!BC72</f>
        <v>86.540165999999985</v>
      </c>
      <c r="R78" s="361">
        <f>'FY 22 Rural VA Calculator'!BD72</f>
        <v>84.527603999999982</v>
      </c>
      <c r="S78" s="361">
        <f>'FY 22 Rural VA Calculator'!BE72</f>
        <v>82.51504199999998</v>
      </c>
      <c r="T78" s="361">
        <f>'FY 22 Rural VA Calculator'!BF72</f>
        <v>80.502479999999991</v>
      </c>
      <c r="U78" s="361">
        <f>'FY 22 Rural VA Calculator'!BG72</f>
        <v>78.489917999999989</v>
      </c>
      <c r="V78" s="361">
        <f>'FY 22 Rural VA Calculator'!BH72</f>
        <v>76.477355999999986</v>
      </c>
      <c r="X78" s="373" t="str">
        <f>'FY 22 Rural VA Calculator'!A72</f>
        <v>D</v>
      </c>
      <c r="Y78" s="386" t="str">
        <f>'FY 22 Rural VA Calculator'!B72</f>
        <v>24</v>
      </c>
      <c r="Z78" s="387">
        <f>'FY 22 Rural VA Calculator'!E72</f>
        <v>65.77</v>
      </c>
      <c r="AA78" s="388">
        <f>'FY 22 Rural VA Calculator'!F72</f>
        <v>1.53</v>
      </c>
      <c r="AB78" s="387">
        <f>'FY 22 Rural VA Calculator'!G72</f>
        <v>100.62809999999999</v>
      </c>
      <c r="AC78" s="387">
        <f>'FY 22 Rural VA Calculator'!H72</f>
        <v>60.376859999999994</v>
      </c>
      <c r="AD78" s="336">
        <f>'FY 22 Rural VA Calculator'!Y72</f>
        <v>42.505309439999991</v>
      </c>
      <c r="AE78" s="336">
        <f>'FY 22 Rural VA Calculator'!Z72</f>
        <v>17.871550560000003</v>
      </c>
      <c r="AF78" s="377">
        <f>'FY 22 Rural VA Calculator'!AA72</f>
        <v>60.376859999999994</v>
      </c>
      <c r="AG78" s="378">
        <f>'FY 22 Rural VA Calculator'!AB72</f>
        <v>60.376859999999994</v>
      </c>
      <c r="AH78" s="379">
        <f>'FY 22 Rural VA Calculator'!AC72</f>
        <v>60.376859999999994</v>
      </c>
      <c r="AI78" s="379">
        <f>'FY 22 Rural VA Calculator'!AD72</f>
        <v>59.169322799999989</v>
      </c>
      <c r="AJ78" s="379">
        <f>'FY 22 Rural VA Calculator'!AE72</f>
        <v>57.961785599999992</v>
      </c>
      <c r="AK78" s="379">
        <f>'FY 22 Rural VA Calculator'!AF72</f>
        <v>56.754248399999987</v>
      </c>
      <c r="AL78" s="379">
        <f>'FY 22 Rural VA Calculator'!AG72</f>
        <v>55.546711199999997</v>
      </c>
      <c r="AM78" s="379">
        <f>'FY 22 Rural VA Calculator'!AH72</f>
        <v>54.339173999999993</v>
      </c>
      <c r="AN78" s="379">
        <f>'FY 22 Rural VA Calculator'!AI72</f>
        <v>53.131636799999995</v>
      </c>
      <c r="AO78" s="379">
        <f>'FY 22 Rural VA Calculator'!AJ72</f>
        <v>51.924099599999991</v>
      </c>
      <c r="AP78" s="379">
        <f>'FY 22 Rural VA Calculator'!AK72</f>
        <v>50.716562399999994</v>
      </c>
      <c r="AQ78" s="379">
        <f>'FY 22 Rural VA Calculator'!AL72</f>
        <v>49.509025199999989</v>
      </c>
      <c r="AR78" s="379">
        <f>'FY 22 Rural VA Calculator'!AM72</f>
        <v>48.301487999999999</v>
      </c>
      <c r="AS78" s="379">
        <f>'FY 22 Rural VA Calculator'!AN72</f>
        <v>47.093950799999995</v>
      </c>
      <c r="AT78" s="393">
        <f>'FY 22 Rural VA Calculator'!AO72</f>
        <v>45.886413599999997</v>
      </c>
      <c r="AU78" s="395"/>
    </row>
    <row r="79" spans="1:47" x14ac:dyDescent="0.25">
      <c r="A79" s="354" t="str">
        <f>'FY 22 Rural VA Calculator'!A73</f>
        <v>E</v>
      </c>
      <c r="B79" s="328" t="str">
        <f>'FY 22 Rural VA Calculator'!B73</f>
        <v>0-5</v>
      </c>
      <c r="C79" s="330">
        <f>'FY 22 Rural VA Calculator'!E73</f>
        <v>65.77</v>
      </c>
      <c r="D79" s="155">
        <f>'FY 22 Rural VA Calculator'!F73</f>
        <v>1.41</v>
      </c>
      <c r="E79" s="199">
        <f>'FY 22 Rural VA Calculator'!G73</f>
        <v>92.735699999999994</v>
      </c>
      <c r="F79" s="337">
        <f>'FY 22 Rural VA Calculator'!AR73</f>
        <v>65.285932799999998</v>
      </c>
      <c r="G79" s="337">
        <f>'FY 22 Rural VA Calculator'!AS73</f>
        <v>27.449767199999997</v>
      </c>
      <c r="H79" s="356">
        <f>'FY 22 Rural VA Calculator'!AT73</f>
        <v>92.735699999999994</v>
      </c>
      <c r="I79" s="360">
        <f>'FY 22 Rural VA Calculator'!AU73</f>
        <v>92.735699999999994</v>
      </c>
      <c r="J79" s="361">
        <f>'FY 22 Rural VA Calculator'!AV73</f>
        <v>92.735699999999994</v>
      </c>
      <c r="K79" s="361">
        <f>'FY 22 Rural VA Calculator'!AW73</f>
        <v>90.880985999999993</v>
      </c>
      <c r="L79" s="361">
        <f>'FY 22 Rural VA Calculator'!AX73</f>
        <v>89.026271999999992</v>
      </c>
      <c r="M79" s="361">
        <f>'FY 22 Rural VA Calculator'!AY73</f>
        <v>87.17155799999999</v>
      </c>
      <c r="N79" s="361">
        <f>'FY 22 Rural VA Calculator'!AZ73</f>
        <v>85.316844000000003</v>
      </c>
      <c r="O79" s="361">
        <f>'FY 22 Rural VA Calculator'!BA73</f>
        <v>83.462130000000002</v>
      </c>
      <c r="P79" s="361">
        <f>'FY 22 Rural VA Calculator'!BB73</f>
        <v>81.607416000000001</v>
      </c>
      <c r="Q79" s="361">
        <f>'FY 22 Rural VA Calculator'!BC73</f>
        <v>79.752701999999999</v>
      </c>
      <c r="R79" s="361">
        <f>'FY 22 Rural VA Calculator'!BD73</f>
        <v>77.897987999999998</v>
      </c>
      <c r="S79" s="361">
        <f>'FY 22 Rural VA Calculator'!BE73</f>
        <v>76.043273999999997</v>
      </c>
      <c r="T79" s="361">
        <f>'FY 22 Rural VA Calculator'!BF73</f>
        <v>74.188559999999995</v>
      </c>
      <c r="U79" s="361">
        <f>'FY 22 Rural VA Calculator'!BG73</f>
        <v>72.333845999999994</v>
      </c>
      <c r="V79" s="361">
        <f>'FY 22 Rural VA Calculator'!BH73</f>
        <v>70.479131999999993</v>
      </c>
      <c r="X79" s="373" t="str">
        <f>'FY 22 Rural VA Calculator'!A73</f>
        <v>E</v>
      </c>
      <c r="Y79" s="386" t="str">
        <f>'FY 22 Rural VA Calculator'!B73</f>
        <v>0-5</v>
      </c>
      <c r="Z79" s="387">
        <f>'FY 22 Rural VA Calculator'!E73</f>
        <v>65.77</v>
      </c>
      <c r="AA79" s="388">
        <f>'FY 22 Rural VA Calculator'!F73</f>
        <v>1.41</v>
      </c>
      <c r="AB79" s="387">
        <f>'FY 22 Rural VA Calculator'!G73</f>
        <v>92.735699999999994</v>
      </c>
      <c r="AC79" s="387">
        <f>'FY 22 Rural VA Calculator'!H73</f>
        <v>55.641419999999997</v>
      </c>
      <c r="AD79" s="336">
        <f>'FY 22 Rural VA Calculator'!Y73</f>
        <v>39.171559679999994</v>
      </c>
      <c r="AE79" s="336">
        <f>'FY 22 Rural VA Calculator'!Z73</f>
        <v>16.469860320000002</v>
      </c>
      <c r="AF79" s="377">
        <f>'FY 22 Rural VA Calculator'!AA73</f>
        <v>55.641419999999997</v>
      </c>
      <c r="AG79" s="378">
        <f>'FY 22 Rural VA Calculator'!AB73</f>
        <v>55.641419999999997</v>
      </c>
      <c r="AH79" s="379">
        <f>'FY 22 Rural VA Calculator'!AC73</f>
        <v>55.641419999999997</v>
      </c>
      <c r="AI79" s="379">
        <f>'FY 22 Rural VA Calculator'!AD73</f>
        <v>54.528591599999999</v>
      </c>
      <c r="AJ79" s="379">
        <f>'FY 22 Rural VA Calculator'!AE73</f>
        <v>53.415763199999994</v>
      </c>
      <c r="AK79" s="379">
        <f>'FY 22 Rural VA Calculator'!AF73</f>
        <v>52.302934799999996</v>
      </c>
      <c r="AL79" s="379">
        <f>'FY 22 Rural VA Calculator'!AG73</f>
        <v>51.190106399999998</v>
      </c>
      <c r="AM79" s="379">
        <f>'FY 22 Rural VA Calculator'!AH73</f>
        <v>50.077278</v>
      </c>
      <c r="AN79" s="379">
        <f>'FY 22 Rural VA Calculator'!AI73</f>
        <v>48.964449599999995</v>
      </c>
      <c r="AO79" s="379">
        <f>'FY 22 Rural VA Calculator'!AJ73</f>
        <v>47.851621199999997</v>
      </c>
      <c r="AP79" s="379">
        <f>'FY 22 Rural VA Calculator'!AK73</f>
        <v>46.738792799999999</v>
      </c>
      <c r="AQ79" s="379">
        <f>'FY 22 Rural VA Calculator'!AL73</f>
        <v>45.625964399999994</v>
      </c>
      <c r="AR79" s="379">
        <f>'FY 22 Rural VA Calculator'!AM73</f>
        <v>44.513136000000003</v>
      </c>
      <c r="AS79" s="379">
        <f>'FY 22 Rural VA Calculator'!AN73</f>
        <v>43.400307599999998</v>
      </c>
      <c r="AT79" s="393">
        <f>'FY 22 Rural VA Calculator'!AO73</f>
        <v>42.2874792</v>
      </c>
      <c r="AU79" s="395"/>
    </row>
    <row r="80" spans="1:47" x14ac:dyDescent="0.25">
      <c r="A80" s="354" t="str">
        <f>'FY 22 Rural VA Calculator'!A74</f>
        <v>F</v>
      </c>
      <c r="B80" s="328" t="str">
        <f>'FY 22 Rural VA Calculator'!B74</f>
        <v>6-9</v>
      </c>
      <c r="C80" s="330">
        <f>'FY 22 Rural VA Calculator'!E74</f>
        <v>65.77</v>
      </c>
      <c r="D80" s="155">
        <f>'FY 22 Rural VA Calculator'!F74</f>
        <v>1.6</v>
      </c>
      <c r="E80" s="199">
        <f>'FY 22 Rural VA Calculator'!G74</f>
        <v>105.232</v>
      </c>
      <c r="F80" s="337">
        <f>'FY 22 Rural VA Calculator'!AR74</f>
        <v>74.083327999999995</v>
      </c>
      <c r="G80" s="337">
        <f>'FY 22 Rural VA Calculator'!AS74</f>
        <v>31.148672000000005</v>
      </c>
      <c r="H80" s="356">
        <f>'FY 22 Rural VA Calculator'!AT74</f>
        <v>105.232</v>
      </c>
      <c r="I80" s="360">
        <f>'FY 22 Rural VA Calculator'!AU74</f>
        <v>105.232</v>
      </c>
      <c r="J80" s="361">
        <f>'FY 22 Rural VA Calculator'!AV74</f>
        <v>105.232</v>
      </c>
      <c r="K80" s="361">
        <f>'FY 22 Rural VA Calculator'!AW74</f>
        <v>103.12736</v>
      </c>
      <c r="L80" s="361">
        <f>'FY 22 Rural VA Calculator'!AX74</f>
        <v>101.02271999999999</v>
      </c>
      <c r="M80" s="361">
        <f>'FY 22 Rural VA Calculator'!AY74</f>
        <v>98.918079999999989</v>
      </c>
      <c r="N80" s="361">
        <f>'FY 22 Rural VA Calculator'!AZ74</f>
        <v>96.81344</v>
      </c>
      <c r="O80" s="361">
        <f>'FY 22 Rural VA Calculator'!BA74</f>
        <v>94.708799999999997</v>
      </c>
      <c r="P80" s="361">
        <f>'FY 22 Rural VA Calculator'!BB74</f>
        <v>92.604159999999993</v>
      </c>
      <c r="Q80" s="361">
        <f>'FY 22 Rural VA Calculator'!BC74</f>
        <v>90.499520000000004</v>
      </c>
      <c r="R80" s="361">
        <f>'FY 22 Rural VA Calculator'!BD74</f>
        <v>88.394880000000001</v>
      </c>
      <c r="S80" s="361">
        <f>'FY 22 Rural VA Calculator'!BE74</f>
        <v>86.290239999999997</v>
      </c>
      <c r="T80" s="361">
        <f>'FY 22 Rural VA Calculator'!BF74</f>
        <v>84.185600000000008</v>
      </c>
      <c r="U80" s="361">
        <f>'FY 22 Rural VA Calculator'!BG74</f>
        <v>82.080960000000005</v>
      </c>
      <c r="V80" s="361">
        <f>'FY 22 Rural VA Calculator'!BH74</f>
        <v>79.976320000000001</v>
      </c>
      <c r="X80" s="373" t="str">
        <f>'FY 22 Rural VA Calculator'!A74</f>
        <v>F</v>
      </c>
      <c r="Y80" s="386" t="str">
        <f>'FY 22 Rural VA Calculator'!B74</f>
        <v>6-9</v>
      </c>
      <c r="Z80" s="387">
        <f>'FY 22 Rural VA Calculator'!E74</f>
        <v>65.77</v>
      </c>
      <c r="AA80" s="388">
        <f>'FY 22 Rural VA Calculator'!F74</f>
        <v>1.6</v>
      </c>
      <c r="AB80" s="387">
        <f>'FY 22 Rural VA Calculator'!G74</f>
        <v>105.232</v>
      </c>
      <c r="AC80" s="387">
        <f>'FY 22 Rural VA Calculator'!H74</f>
        <v>63.139199999999995</v>
      </c>
      <c r="AD80" s="336">
        <f>'FY 22 Rural VA Calculator'!Y74</f>
        <v>44.449996799999994</v>
      </c>
      <c r="AE80" s="336">
        <f>'FY 22 Rural VA Calculator'!Z74</f>
        <v>18.689203200000001</v>
      </c>
      <c r="AF80" s="377">
        <f>'FY 22 Rural VA Calculator'!AA74</f>
        <v>63.139199999999995</v>
      </c>
      <c r="AG80" s="378">
        <f>'FY 22 Rural VA Calculator'!AB74</f>
        <v>63.139199999999995</v>
      </c>
      <c r="AH80" s="379">
        <f>'FY 22 Rural VA Calculator'!AC74</f>
        <v>63.139199999999995</v>
      </c>
      <c r="AI80" s="379">
        <f>'FY 22 Rural VA Calculator'!AD74</f>
        <v>61.876415999999992</v>
      </c>
      <c r="AJ80" s="379">
        <f>'FY 22 Rural VA Calculator'!AE74</f>
        <v>60.613631999999996</v>
      </c>
      <c r="AK80" s="379">
        <f>'FY 22 Rural VA Calculator'!AF74</f>
        <v>59.350847999999992</v>
      </c>
      <c r="AL80" s="379">
        <f>'FY 22 Rural VA Calculator'!AG74</f>
        <v>58.088063999999996</v>
      </c>
      <c r="AM80" s="379">
        <f>'FY 22 Rural VA Calculator'!AH74</f>
        <v>56.825279999999999</v>
      </c>
      <c r="AN80" s="379">
        <f>'FY 22 Rural VA Calculator'!AI74</f>
        <v>55.562495999999996</v>
      </c>
      <c r="AO80" s="379">
        <f>'FY 22 Rural VA Calculator'!AJ74</f>
        <v>54.299711999999992</v>
      </c>
      <c r="AP80" s="379">
        <f>'FY 22 Rural VA Calculator'!AK74</f>
        <v>53.036927999999996</v>
      </c>
      <c r="AQ80" s="379">
        <f>'FY 22 Rural VA Calculator'!AL74</f>
        <v>51.774143999999993</v>
      </c>
      <c r="AR80" s="379">
        <f>'FY 22 Rural VA Calculator'!AM74</f>
        <v>50.511359999999996</v>
      </c>
      <c r="AS80" s="379">
        <f>'FY 22 Rural VA Calculator'!AN74</f>
        <v>49.248576</v>
      </c>
      <c r="AT80" s="393">
        <f>'FY 22 Rural VA Calculator'!AO74</f>
        <v>47.985791999999996</v>
      </c>
      <c r="AU80" s="395"/>
    </row>
    <row r="81" spans="1:47" x14ac:dyDescent="0.25">
      <c r="A81" s="354" t="str">
        <f>'FY 22 Rural VA Calculator'!A75</f>
        <v>G</v>
      </c>
      <c r="B81" s="328" t="str">
        <f>'FY 22 Rural VA Calculator'!B75</f>
        <v>10-23</v>
      </c>
      <c r="C81" s="330">
        <f>'FY 22 Rural VA Calculator'!E75</f>
        <v>65.77</v>
      </c>
      <c r="D81" s="155">
        <f>'FY 22 Rural VA Calculator'!F75</f>
        <v>1.64</v>
      </c>
      <c r="E81" s="199">
        <f>'FY 22 Rural VA Calculator'!G75</f>
        <v>107.86279999999999</v>
      </c>
      <c r="F81" s="337">
        <f>'FY 22 Rural VA Calculator'!AR75</f>
        <v>75.93541119999999</v>
      </c>
      <c r="G81" s="337">
        <f>'FY 22 Rural VA Calculator'!AS75</f>
        <v>31.927388800000003</v>
      </c>
      <c r="H81" s="356">
        <f>'FY 22 Rural VA Calculator'!AT75</f>
        <v>107.86279999999999</v>
      </c>
      <c r="I81" s="360">
        <f>'FY 22 Rural VA Calculator'!AU75</f>
        <v>107.86279999999999</v>
      </c>
      <c r="J81" s="361">
        <f>'FY 22 Rural VA Calculator'!AV75</f>
        <v>107.86279999999999</v>
      </c>
      <c r="K81" s="361">
        <f>'FY 22 Rural VA Calculator'!AW75</f>
        <v>105.70554399999999</v>
      </c>
      <c r="L81" s="361">
        <f>'FY 22 Rural VA Calculator'!AX75</f>
        <v>103.54828799999999</v>
      </c>
      <c r="M81" s="361">
        <f>'FY 22 Rural VA Calculator'!AY75</f>
        <v>101.39103199999998</v>
      </c>
      <c r="N81" s="361">
        <f>'FY 22 Rural VA Calculator'!AZ75</f>
        <v>99.233775999999992</v>
      </c>
      <c r="O81" s="361">
        <f>'FY 22 Rural VA Calculator'!BA75</f>
        <v>97.076520000000002</v>
      </c>
      <c r="P81" s="361">
        <f>'FY 22 Rural VA Calculator'!BB75</f>
        <v>94.919263999999998</v>
      </c>
      <c r="Q81" s="361">
        <f>'FY 22 Rural VA Calculator'!BC75</f>
        <v>92.762007999999994</v>
      </c>
      <c r="R81" s="361">
        <f>'FY 22 Rural VA Calculator'!BD75</f>
        <v>90.604751999999991</v>
      </c>
      <c r="S81" s="361">
        <f>'FY 22 Rural VA Calculator'!BE75</f>
        <v>88.447495999999987</v>
      </c>
      <c r="T81" s="361">
        <f>'FY 22 Rural VA Calculator'!BF75</f>
        <v>86.290239999999997</v>
      </c>
      <c r="U81" s="361">
        <f>'FY 22 Rural VA Calculator'!BG75</f>
        <v>84.132983999999993</v>
      </c>
      <c r="V81" s="361">
        <f>'FY 22 Rural VA Calculator'!BH75</f>
        <v>81.975727999999989</v>
      </c>
      <c r="X81" s="373" t="str">
        <f>'FY 22 Rural VA Calculator'!A75</f>
        <v>G</v>
      </c>
      <c r="Y81" s="386" t="str">
        <f>'FY 22 Rural VA Calculator'!B75</f>
        <v>10-23</v>
      </c>
      <c r="Z81" s="387">
        <f>'FY 22 Rural VA Calculator'!E75</f>
        <v>65.77</v>
      </c>
      <c r="AA81" s="388">
        <f>'FY 22 Rural VA Calculator'!F75</f>
        <v>1.64</v>
      </c>
      <c r="AB81" s="387">
        <f>'FY 22 Rural VA Calculator'!G75</f>
        <v>107.86279999999999</v>
      </c>
      <c r="AC81" s="387">
        <f>'FY 22 Rural VA Calculator'!H75</f>
        <v>64.717679999999987</v>
      </c>
      <c r="AD81" s="336">
        <f>'FY 22 Rural VA Calculator'!Y75</f>
        <v>45.561246719999986</v>
      </c>
      <c r="AE81" s="336">
        <f>'FY 22 Rural VA Calculator'!Z75</f>
        <v>19.156433280000002</v>
      </c>
      <c r="AF81" s="377">
        <f>'FY 22 Rural VA Calculator'!AA75</f>
        <v>64.717679999999987</v>
      </c>
      <c r="AG81" s="378">
        <f>'FY 22 Rural VA Calculator'!AB75</f>
        <v>64.717679999999987</v>
      </c>
      <c r="AH81" s="379">
        <f>'FY 22 Rural VA Calculator'!AC75</f>
        <v>64.717679999999987</v>
      </c>
      <c r="AI81" s="379">
        <f>'FY 22 Rural VA Calculator'!AD75</f>
        <v>63.423326399999986</v>
      </c>
      <c r="AJ81" s="379">
        <f>'FY 22 Rural VA Calculator'!AE75</f>
        <v>62.128972799999985</v>
      </c>
      <c r="AK81" s="379">
        <f>'FY 22 Rural VA Calculator'!AF75</f>
        <v>60.834619199999985</v>
      </c>
      <c r="AL81" s="379">
        <f>'FY 22 Rural VA Calculator'!AG75</f>
        <v>59.540265599999991</v>
      </c>
      <c r="AM81" s="379">
        <f>'FY 22 Rural VA Calculator'!AH75</f>
        <v>58.24591199999999</v>
      </c>
      <c r="AN81" s="379">
        <f>'FY 22 Rural VA Calculator'!AI75</f>
        <v>56.951558399999989</v>
      </c>
      <c r="AO81" s="379">
        <f>'FY 22 Rural VA Calculator'!AJ75</f>
        <v>55.657204799999988</v>
      </c>
      <c r="AP81" s="379">
        <f>'FY 22 Rural VA Calculator'!AK75</f>
        <v>54.362851199999987</v>
      </c>
      <c r="AQ81" s="379">
        <f>'FY 22 Rural VA Calculator'!AL75</f>
        <v>53.068497599999986</v>
      </c>
      <c r="AR81" s="379">
        <f>'FY 22 Rural VA Calculator'!AM75</f>
        <v>51.774143999999993</v>
      </c>
      <c r="AS81" s="379">
        <f>'FY 22 Rural VA Calculator'!AN75</f>
        <v>50.479790399999992</v>
      </c>
      <c r="AT81" s="393">
        <f>'FY 22 Rural VA Calculator'!AO75</f>
        <v>49.185436799999991</v>
      </c>
      <c r="AU81" s="395"/>
    </row>
    <row r="82" spans="1:47" x14ac:dyDescent="0.25">
      <c r="A82" s="354" t="str">
        <f>'FY 22 Rural VA Calculator'!A76</f>
        <v>H</v>
      </c>
      <c r="B82" s="328" t="str">
        <f>'FY 22 Rural VA Calculator'!B76</f>
        <v>24</v>
      </c>
      <c r="C82" s="330">
        <f>'FY 22 Rural VA Calculator'!E76</f>
        <v>65.77</v>
      </c>
      <c r="D82" s="155">
        <f>'FY 22 Rural VA Calculator'!F76</f>
        <v>1.1499999999999999</v>
      </c>
      <c r="E82" s="199">
        <f>'FY 22 Rural VA Calculator'!G76</f>
        <v>75.635499999999993</v>
      </c>
      <c r="F82" s="337">
        <f>'FY 22 Rural VA Calculator'!AR76</f>
        <v>53.247391999999991</v>
      </c>
      <c r="G82" s="337">
        <f>'FY 22 Rural VA Calculator'!AS76</f>
        <v>22.388108000000003</v>
      </c>
      <c r="H82" s="356">
        <f>'FY 22 Rural VA Calculator'!AT76</f>
        <v>75.635499999999993</v>
      </c>
      <c r="I82" s="360">
        <f>'FY 22 Rural VA Calculator'!AU76</f>
        <v>75.635499999999993</v>
      </c>
      <c r="J82" s="361">
        <f>'FY 22 Rural VA Calculator'!AV76</f>
        <v>75.635499999999993</v>
      </c>
      <c r="K82" s="361">
        <f>'FY 22 Rural VA Calculator'!AW76</f>
        <v>74.122789999999995</v>
      </c>
      <c r="L82" s="361">
        <f>'FY 22 Rural VA Calculator'!AX76</f>
        <v>72.610079999999996</v>
      </c>
      <c r="M82" s="361">
        <f>'FY 22 Rural VA Calculator'!AY76</f>
        <v>71.097369999999984</v>
      </c>
      <c r="N82" s="361">
        <f>'FY 22 Rural VA Calculator'!AZ76</f>
        <v>69.58466</v>
      </c>
      <c r="O82" s="361">
        <f>'FY 22 Rural VA Calculator'!BA76</f>
        <v>68.071950000000001</v>
      </c>
      <c r="P82" s="361">
        <f>'FY 22 Rural VA Calculator'!BB76</f>
        <v>66.559239999999988</v>
      </c>
      <c r="Q82" s="361">
        <f>'FY 22 Rural VA Calculator'!BC76</f>
        <v>65.04652999999999</v>
      </c>
      <c r="R82" s="361">
        <f>'FY 22 Rural VA Calculator'!BD76</f>
        <v>63.533819999999992</v>
      </c>
      <c r="S82" s="361">
        <f>'FY 22 Rural VA Calculator'!BE76</f>
        <v>62.021109999999993</v>
      </c>
      <c r="T82" s="361">
        <f>'FY 22 Rural VA Calculator'!BF76</f>
        <v>60.508399999999995</v>
      </c>
      <c r="U82" s="361">
        <f>'FY 22 Rural VA Calculator'!BG76</f>
        <v>58.995689999999996</v>
      </c>
      <c r="V82" s="361">
        <f>'FY 22 Rural VA Calculator'!BH76</f>
        <v>57.482979999999998</v>
      </c>
      <c r="X82" s="373" t="str">
        <f>'FY 22 Rural VA Calculator'!A76</f>
        <v>H</v>
      </c>
      <c r="Y82" s="386" t="str">
        <f>'FY 22 Rural VA Calculator'!B76</f>
        <v>24</v>
      </c>
      <c r="Z82" s="387">
        <f>'FY 22 Rural VA Calculator'!E76</f>
        <v>65.77</v>
      </c>
      <c r="AA82" s="388">
        <f>'FY 22 Rural VA Calculator'!F76</f>
        <v>1.1499999999999999</v>
      </c>
      <c r="AB82" s="387">
        <f>'FY 22 Rural VA Calculator'!G76</f>
        <v>75.635499999999993</v>
      </c>
      <c r="AC82" s="387">
        <f>'FY 22 Rural VA Calculator'!H76</f>
        <v>45.381299999999996</v>
      </c>
      <c r="AD82" s="336">
        <f>'FY 22 Rural VA Calculator'!Y76</f>
        <v>31.948435199999995</v>
      </c>
      <c r="AE82" s="336">
        <f>'FY 22 Rural VA Calculator'!Z76</f>
        <v>13.432864800000001</v>
      </c>
      <c r="AF82" s="377">
        <f>'FY 22 Rural VA Calculator'!AA76</f>
        <v>45.381299999999996</v>
      </c>
      <c r="AG82" s="378">
        <f>'FY 22 Rural VA Calculator'!AB76</f>
        <v>45.381299999999996</v>
      </c>
      <c r="AH82" s="379">
        <f>'FY 22 Rural VA Calculator'!AC76</f>
        <v>45.381299999999996</v>
      </c>
      <c r="AI82" s="379">
        <f>'FY 22 Rural VA Calculator'!AD76</f>
        <v>44.473673999999995</v>
      </c>
      <c r="AJ82" s="379">
        <f>'FY 22 Rural VA Calculator'!AE76</f>
        <v>43.566047999999995</v>
      </c>
      <c r="AK82" s="379">
        <f>'FY 22 Rural VA Calculator'!AF76</f>
        <v>42.658421999999995</v>
      </c>
      <c r="AL82" s="379">
        <f>'FY 22 Rural VA Calculator'!AG76</f>
        <v>41.750796000000001</v>
      </c>
      <c r="AM82" s="379">
        <f>'FY 22 Rural VA Calculator'!AH76</f>
        <v>40.843170000000001</v>
      </c>
      <c r="AN82" s="379">
        <f>'FY 22 Rural VA Calculator'!AI76</f>
        <v>39.935544</v>
      </c>
      <c r="AO82" s="379">
        <f>'FY 22 Rural VA Calculator'!AJ76</f>
        <v>39.027917999999993</v>
      </c>
      <c r="AP82" s="379">
        <f>'FY 22 Rural VA Calculator'!AK76</f>
        <v>38.120291999999992</v>
      </c>
      <c r="AQ82" s="379">
        <f>'FY 22 Rural VA Calculator'!AL76</f>
        <v>37.212665999999992</v>
      </c>
      <c r="AR82" s="379">
        <f>'FY 22 Rural VA Calculator'!AM76</f>
        <v>36.305039999999998</v>
      </c>
      <c r="AS82" s="379">
        <f>'FY 22 Rural VA Calculator'!AN76</f>
        <v>35.397413999999998</v>
      </c>
      <c r="AT82" s="393">
        <f>'FY 22 Rural VA Calculator'!AO76</f>
        <v>34.489787999999997</v>
      </c>
      <c r="AU82" s="395"/>
    </row>
    <row r="83" spans="1:47" x14ac:dyDescent="0.25">
      <c r="A83" s="354" t="str">
        <f>'FY 22 Rural VA Calculator'!A77</f>
        <v>I</v>
      </c>
      <c r="B83" s="328" t="str">
        <f>'FY 22 Rural VA Calculator'!B77</f>
        <v>0-5</v>
      </c>
      <c r="C83" s="330">
        <f>'FY 22 Rural VA Calculator'!E77</f>
        <v>65.77</v>
      </c>
      <c r="D83" s="155">
        <f>'FY 22 Rural VA Calculator'!F77</f>
        <v>1.18</v>
      </c>
      <c r="E83" s="199">
        <f>'FY 22 Rural VA Calculator'!G77</f>
        <v>77.608599999999996</v>
      </c>
      <c r="F83" s="337">
        <f>'FY 22 Rural VA Calculator'!AR77</f>
        <v>54.636454399999991</v>
      </c>
      <c r="G83" s="337">
        <f>'FY 22 Rural VA Calculator'!AS77</f>
        <v>22.972145600000005</v>
      </c>
      <c r="H83" s="356">
        <f>'FY 22 Rural VA Calculator'!AT77</f>
        <v>77.608599999999996</v>
      </c>
      <c r="I83" s="360">
        <f>'FY 22 Rural VA Calculator'!AU77</f>
        <v>77.608599999999996</v>
      </c>
      <c r="J83" s="361">
        <f>'FY 22 Rural VA Calculator'!AV77</f>
        <v>77.608599999999996</v>
      </c>
      <c r="K83" s="361">
        <f>'FY 22 Rural VA Calculator'!AW77</f>
        <v>76.056427999999997</v>
      </c>
      <c r="L83" s="361">
        <f>'FY 22 Rural VA Calculator'!AX77</f>
        <v>74.504255999999998</v>
      </c>
      <c r="M83" s="361">
        <f>'FY 22 Rural VA Calculator'!AY77</f>
        <v>72.952083999999985</v>
      </c>
      <c r="N83" s="361">
        <f>'FY 22 Rural VA Calculator'!AZ77</f>
        <v>71.399912</v>
      </c>
      <c r="O83" s="361">
        <f>'FY 22 Rural VA Calculator'!BA77</f>
        <v>69.847740000000002</v>
      </c>
      <c r="P83" s="361">
        <f>'FY 22 Rural VA Calculator'!BB77</f>
        <v>68.295568000000003</v>
      </c>
      <c r="Q83" s="361">
        <f>'FY 22 Rural VA Calculator'!BC77</f>
        <v>66.74339599999999</v>
      </c>
      <c r="R83" s="361">
        <f>'FY 22 Rural VA Calculator'!BD77</f>
        <v>65.191223999999991</v>
      </c>
      <c r="S83" s="361">
        <f>'FY 22 Rural VA Calculator'!BE77</f>
        <v>63.639051999999992</v>
      </c>
      <c r="T83" s="361">
        <f>'FY 22 Rural VA Calculator'!BF77</f>
        <v>62.086880000000001</v>
      </c>
      <c r="U83" s="361">
        <f>'FY 22 Rural VA Calculator'!BG77</f>
        <v>60.534708000000002</v>
      </c>
      <c r="V83" s="361">
        <f>'FY 22 Rural VA Calculator'!BH77</f>
        <v>58.982535999999996</v>
      </c>
      <c r="X83" s="373" t="str">
        <f>'FY 22 Rural VA Calculator'!A77</f>
        <v>I</v>
      </c>
      <c r="Y83" s="386" t="str">
        <f>'FY 22 Rural VA Calculator'!B77</f>
        <v>0-5</v>
      </c>
      <c r="Z83" s="387">
        <f>'FY 22 Rural VA Calculator'!E77</f>
        <v>65.77</v>
      </c>
      <c r="AA83" s="388">
        <f>'FY 22 Rural VA Calculator'!F77</f>
        <v>1.18</v>
      </c>
      <c r="AB83" s="387">
        <f>'FY 22 Rural VA Calculator'!G77</f>
        <v>77.608599999999996</v>
      </c>
      <c r="AC83" s="387">
        <f>'FY 22 Rural VA Calculator'!H77</f>
        <v>46.565159999999999</v>
      </c>
      <c r="AD83" s="336">
        <f>'FY 22 Rural VA Calculator'!Y77</f>
        <v>32.781872639999996</v>
      </c>
      <c r="AE83" s="336">
        <f>'FY 22 Rural VA Calculator'!Z77</f>
        <v>13.783287360000003</v>
      </c>
      <c r="AF83" s="377">
        <f>'FY 22 Rural VA Calculator'!AA77</f>
        <v>46.565159999999999</v>
      </c>
      <c r="AG83" s="378">
        <f>'FY 22 Rural VA Calculator'!AB77</f>
        <v>46.565159999999999</v>
      </c>
      <c r="AH83" s="379">
        <f>'FY 22 Rural VA Calculator'!AC77</f>
        <v>46.565159999999999</v>
      </c>
      <c r="AI83" s="379">
        <f>'FY 22 Rural VA Calculator'!AD77</f>
        <v>45.633856799999997</v>
      </c>
      <c r="AJ83" s="379">
        <f>'FY 22 Rural VA Calculator'!AE77</f>
        <v>44.702553599999995</v>
      </c>
      <c r="AK83" s="379">
        <f>'FY 22 Rural VA Calculator'!AF77</f>
        <v>43.7712504</v>
      </c>
      <c r="AL83" s="379">
        <f>'FY 22 Rural VA Calculator'!AG77</f>
        <v>42.839947199999997</v>
      </c>
      <c r="AM83" s="379">
        <f>'FY 22 Rural VA Calculator'!AH77</f>
        <v>41.908644000000002</v>
      </c>
      <c r="AN83" s="379">
        <f>'FY 22 Rural VA Calculator'!AI77</f>
        <v>40.9773408</v>
      </c>
      <c r="AO83" s="379">
        <f>'FY 22 Rural VA Calculator'!AJ77</f>
        <v>40.046037599999998</v>
      </c>
      <c r="AP83" s="379">
        <f>'FY 22 Rural VA Calculator'!AK77</f>
        <v>39.114734399999996</v>
      </c>
      <c r="AQ83" s="379">
        <f>'FY 22 Rural VA Calculator'!AL77</f>
        <v>38.183431199999994</v>
      </c>
      <c r="AR83" s="379">
        <f>'FY 22 Rural VA Calculator'!AM77</f>
        <v>37.252127999999999</v>
      </c>
      <c r="AS83" s="379">
        <f>'FY 22 Rural VA Calculator'!AN77</f>
        <v>36.320824799999997</v>
      </c>
      <c r="AT83" s="393">
        <f>'FY 22 Rural VA Calculator'!AO77</f>
        <v>35.389521600000002</v>
      </c>
      <c r="AU83" s="395"/>
    </row>
    <row r="84" spans="1:47" x14ac:dyDescent="0.25">
      <c r="A84" s="354" t="str">
        <f>'FY 22 Rural VA Calculator'!A78</f>
        <v>J</v>
      </c>
      <c r="B84" s="328" t="str">
        <f>'FY 22 Rural VA Calculator'!B78</f>
        <v>6-9</v>
      </c>
      <c r="C84" s="330">
        <f>'FY 22 Rural VA Calculator'!E78</f>
        <v>65.77</v>
      </c>
      <c r="D84" s="155">
        <f>'FY 22 Rural VA Calculator'!F78</f>
        <v>1.45</v>
      </c>
      <c r="E84" s="199">
        <f>'FY 22 Rural VA Calculator'!G78</f>
        <v>95.366499999999988</v>
      </c>
      <c r="F84" s="337">
        <f>'FY 22 Rural VA Calculator'!AR78</f>
        <v>67.138015999999993</v>
      </c>
      <c r="G84" s="337">
        <f>'FY 22 Rural VA Calculator'!AS78</f>
        <v>28.228483999999995</v>
      </c>
      <c r="H84" s="356">
        <f>'FY 22 Rural VA Calculator'!AT78</f>
        <v>95.366499999999988</v>
      </c>
      <c r="I84" s="360">
        <f>'FY 22 Rural VA Calculator'!AU78</f>
        <v>95.366499999999988</v>
      </c>
      <c r="J84" s="361">
        <f>'FY 22 Rural VA Calculator'!AV78</f>
        <v>95.366499999999988</v>
      </c>
      <c r="K84" s="361">
        <f>'FY 22 Rural VA Calculator'!AW78</f>
        <v>93.459169999999986</v>
      </c>
      <c r="L84" s="361">
        <f>'FY 22 Rural VA Calculator'!AX78</f>
        <v>91.551839999999984</v>
      </c>
      <c r="M84" s="361">
        <f>'FY 22 Rural VA Calculator'!AY78</f>
        <v>89.644509999999983</v>
      </c>
      <c r="N84" s="361">
        <f>'FY 22 Rural VA Calculator'!AZ78</f>
        <v>87.737179999999995</v>
      </c>
      <c r="O84" s="361">
        <f>'FY 22 Rural VA Calculator'!BA78</f>
        <v>85.829849999999993</v>
      </c>
      <c r="P84" s="361">
        <f>'FY 22 Rural VA Calculator'!BB78</f>
        <v>83.922519999999992</v>
      </c>
      <c r="Q84" s="361">
        <f>'FY 22 Rural VA Calculator'!BC78</f>
        <v>82.01518999999999</v>
      </c>
      <c r="R84" s="361">
        <f>'FY 22 Rural VA Calculator'!BD78</f>
        <v>80.107859999999988</v>
      </c>
      <c r="S84" s="361">
        <f>'FY 22 Rural VA Calculator'!BE78</f>
        <v>78.200529999999986</v>
      </c>
      <c r="T84" s="361">
        <f>'FY 22 Rural VA Calculator'!BF78</f>
        <v>76.293199999999999</v>
      </c>
      <c r="U84" s="361">
        <f>'FY 22 Rural VA Calculator'!BG78</f>
        <v>74.385869999999997</v>
      </c>
      <c r="V84" s="361">
        <f>'FY 22 Rural VA Calculator'!BH78</f>
        <v>72.478539999999995</v>
      </c>
      <c r="X84" s="373" t="str">
        <f>'FY 22 Rural VA Calculator'!A78</f>
        <v>J</v>
      </c>
      <c r="Y84" s="386" t="str">
        <f>'FY 22 Rural VA Calculator'!B78</f>
        <v>6-9</v>
      </c>
      <c r="Z84" s="387">
        <f>'FY 22 Rural VA Calculator'!E78</f>
        <v>65.77</v>
      </c>
      <c r="AA84" s="388">
        <f>'FY 22 Rural VA Calculator'!F78</f>
        <v>1.45</v>
      </c>
      <c r="AB84" s="387">
        <f>'FY 22 Rural VA Calculator'!G78</f>
        <v>95.366499999999988</v>
      </c>
      <c r="AC84" s="387">
        <f>'FY 22 Rural VA Calculator'!H78</f>
        <v>57.219899999999988</v>
      </c>
      <c r="AD84" s="336">
        <f>'FY 22 Rural VA Calculator'!Y78</f>
        <v>40.282809599999986</v>
      </c>
      <c r="AE84" s="336">
        <f>'FY 22 Rural VA Calculator'!Z78</f>
        <v>16.937090400000002</v>
      </c>
      <c r="AF84" s="377">
        <f>'FY 22 Rural VA Calculator'!AA78</f>
        <v>57.219899999999988</v>
      </c>
      <c r="AG84" s="378">
        <f>'FY 22 Rural VA Calculator'!AB78</f>
        <v>57.219899999999988</v>
      </c>
      <c r="AH84" s="379">
        <f>'FY 22 Rural VA Calculator'!AC78</f>
        <v>57.219899999999988</v>
      </c>
      <c r="AI84" s="379">
        <f>'FY 22 Rural VA Calculator'!AD78</f>
        <v>56.075501999999986</v>
      </c>
      <c r="AJ84" s="379">
        <f>'FY 22 Rural VA Calculator'!AE78</f>
        <v>54.931103999999984</v>
      </c>
      <c r="AK84" s="379">
        <f>'FY 22 Rural VA Calculator'!AF78</f>
        <v>53.786705999999988</v>
      </c>
      <c r="AL84" s="379">
        <f>'FY 22 Rural VA Calculator'!AG78</f>
        <v>52.642307999999993</v>
      </c>
      <c r="AM84" s="379">
        <f>'FY 22 Rural VA Calculator'!AH78</f>
        <v>51.49790999999999</v>
      </c>
      <c r="AN84" s="379">
        <f>'FY 22 Rural VA Calculator'!AI78</f>
        <v>50.353511999999988</v>
      </c>
      <c r="AO84" s="379">
        <f>'FY 22 Rural VA Calculator'!AJ78</f>
        <v>49.209113999999992</v>
      </c>
      <c r="AP84" s="379">
        <f>'FY 22 Rural VA Calculator'!AK78</f>
        <v>48.06471599999999</v>
      </c>
      <c r="AQ84" s="379">
        <f>'FY 22 Rural VA Calculator'!AL78</f>
        <v>46.920317999999988</v>
      </c>
      <c r="AR84" s="379">
        <f>'FY 22 Rural VA Calculator'!AM78</f>
        <v>45.775919999999992</v>
      </c>
      <c r="AS84" s="379">
        <f>'FY 22 Rural VA Calculator'!AN78</f>
        <v>44.63152199999999</v>
      </c>
      <c r="AT84" s="393">
        <f>'FY 22 Rural VA Calculator'!AO78</f>
        <v>43.487123999999994</v>
      </c>
      <c r="AU84" s="395"/>
    </row>
    <row r="85" spans="1:47" x14ac:dyDescent="0.25">
      <c r="A85" s="354" t="str">
        <f>'FY 22 Rural VA Calculator'!A79</f>
        <v>K</v>
      </c>
      <c r="B85" s="328" t="str">
        <f>'FY 22 Rural VA Calculator'!B79</f>
        <v>10-23</v>
      </c>
      <c r="C85" s="330">
        <f>'FY 22 Rural VA Calculator'!E79</f>
        <v>65.77</v>
      </c>
      <c r="D85" s="155">
        <f>'FY 22 Rural VA Calculator'!F79</f>
        <v>1.54</v>
      </c>
      <c r="E85" s="199">
        <f>'FY 22 Rural VA Calculator'!G79</f>
        <v>101.28579999999999</v>
      </c>
      <c r="F85" s="337">
        <f>'FY 22 Rural VA Calculator'!AR79</f>
        <v>71.305203199999994</v>
      </c>
      <c r="G85" s="337">
        <f>'FY 22 Rural VA Calculator'!AS79</f>
        <v>29.980596800000001</v>
      </c>
      <c r="H85" s="356">
        <f>'FY 22 Rural VA Calculator'!AT79</f>
        <v>101.28579999999999</v>
      </c>
      <c r="I85" s="360">
        <f>'FY 22 Rural VA Calculator'!AU79</f>
        <v>101.28579999999999</v>
      </c>
      <c r="J85" s="361">
        <f>'FY 22 Rural VA Calculator'!AV79</f>
        <v>101.28579999999999</v>
      </c>
      <c r="K85" s="361">
        <f>'FY 22 Rural VA Calculator'!AW79</f>
        <v>99.260083999999992</v>
      </c>
      <c r="L85" s="361">
        <f>'FY 22 Rural VA Calculator'!AX79</f>
        <v>97.234367999999989</v>
      </c>
      <c r="M85" s="361">
        <f>'FY 22 Rural VA Calculator'!AY79</f>
        <v>95.208651999999987</v>
      </c>
      <c r="N85" s="361">
        <f>'FY 22 Rural VA Calculator'!AZ79</f>
        <v>93.182935999999998</v>
      </c>
      <c r="O85" s="361">
        <f>'FY 22 Rural VA Calculator'!BA79</f>
        <v>91.157219999999995</v>
      </c>
      <c r="P85" s="361">
        <f>'FY 22 Rural VA Calculator'!BB79</f>
        <v>89.131503999999993</v>
      </c>
      <c r="Q85" s="361">
        <f>'FY 22 Rural VA Calculator'!BC79</f>
        <v>87.10578799999999</v>
      </c>
      <c r="R85" s="361">
        <f>'FY 22 Rural VA Calculator'!BD79</f>
        <v>85.080071999999987</v>
      </c>
      <c r="S85" s="361">
        <f>'FY 22 Rural VA Calculator'!BE79</f>
        <v>83.054355999999984</v>
      </c>
      <c r="T85" s="361">
        <f>'FY 22 Rural VA Calculator'!BF79</f>
        <v>81.028639999999996</v>
      </c>
      <c r="U85" s="361">
        <f>'FY 22 Rural VA Calculator'!BG79</f>
        <v>79.002923999999993</v>
      </c>
      <c r="V85" s="361">
        <f>'FY 22 Rural VA Calculator'!BH79</f>
        <v>76.97720799999999</v>
      </c>
      <c r="X85" s="373" t="str">
        <f>'FY 22 Rural VA Calculator'!A79</f>
        <v>K</v>
      </c>
      <c r="Y85" s="386" t="str">
        <f>'FY 22 Rural VA Calculator'!B79</f>
        <v>10-23</v>
      </c>
      <c r="Z85" s="387">
        <f>'FY 22 Rural VA Calculator'!E79</f>
        <v>65.77</v>
      </c>
      <c r="AA85" s="388">
        <f>'FY 22 Rural VA Calculator'!F79</f>
        <v>1.54</v>
      </c>
      <c r="AB85" s="387">
        <f>'FY 22 Rural VA Calculator'!G79</f>
        <v>101.28579999999999</v>
      </c>
      <c r="AC85" s="387">
        <f>'FY 22 Rural VA Calculator'!H79</f>
        <v>60.771479999999997</v>
      </c>
      <c r="AD85" s="336">
        <f>'FY 22 Rural VA Calculator'!Y79</f>
        <v>42.783121919999992</v>
      </c>
      <c r="AE85" s="336">
        <f>'FY 22 Rural VA Calculator'!Z79</f>
        <v>17.988358080000005</v>
      </c>
      <c r="AF85" s="377">
        <f>'FY 22 Rural VA Calculator'!AA79</f>
        <v>60.771479999999997</v>
      </c>
      <c r="AG85" s="378">
        <f>'FY 22 Rural VA Calculator'!AB79</f>
        <v>60.771479999999997</v>
      </c>
      <c r="AH85" s="379">
        <f>'FY 22 Rural VA Calculator'!AC79</f>
        <v>60.771479999999997</v>
      </c>
      <c r="AI85" s="379">
        <f>'FY 22 Rural VA Calculator'!AD79</f>
        <v>59.556050399999997</v>
      </c>
      <c r="AJ85" s="379">
        <f>'FY 22 Rural VA Calculator'!AE79</f>
        <v>58.340620799999996</v>
      </c>
      <c r="AK85" s="379">
        <f>'FY 22 Rural VA Calculator'!AF79</f>
        <v>57.125191199999996</v>
      </c>
      <c r="AL85" s="379">
        <f>'FY 22 Rural VA Calculator'!AG79</f>
        <v>55.909761600000003</v>
      </c>
      <c r="AM85" s="379">
        <f>'FY 22 Rural VA Calculator'!AH79</f>
        <v>54.694331999999996</v>
      </c>
      <c r="AN85" s="379">
        <f>'FY 22 Rural VA Calculator'!AI79</f>
        <v>53.478902399999996</v>
      </c>
      <c r="AO85" s="379">
        <f>'FY 22 Rural VA Calculator'!AJ79</f>
        <v>52.263472799999995</v>
      </c>
      <c r="AP85" s="379">
        <f>'FY 22 Rural VA Calculator'!AK79</f>
        <v>51.048043199999995</v>
      </c>
      <c r="AQ85" s="379">
        <f>'FY 22 Rural VA Calculator'!AL79</f>
        <v>49.832613599999995</v>
      </c>
      <c r="AR85" s="379">
        <f>'FY 22 Rural VA Calculator'!AM79</f>
        <v>48.617184000000002</v>
      </c>
      <c r="AS85" s="379">
        <f>'FY 22 Rural VA Calculator'!AN79</f>
        <v>47.401754400000002</v>
      </c>
      <c r="AT85" s="393">
        <f>'FY 22 Rural VA Calculator'!AO79</f>
        <v>46.186324800000001</v>
      </c>
      <c r="AU85" s="395"/>
    </row>
    <row r="86" spans="1:47" x14ac:dyDescent="0.25">
      <c r="A86" s="354" t="str">
        <f>'FY 22 Rural VA Calculator'!A80</f>
        <v>L</v>
      </c>
      <c r="B86" s="328" t="str">
        <f>'FY 22 Rural VA Calculator'!B80</f>
        <v>24</v>
      </c>
      <c r="C86" s="330">
        <f>'FY 22 Rural VA Calculator'!E80</f>
        <v>65.77</v>
      </c>
      <c r="D86" s="155">
        <f>'FY 22 Rural VA Calculator'!F80</f>
        <v>1.1100000000000001</v>
      </c>
      <c r="E86" s="199">
        <f>'FY 22 Rural VA Calculator'!G80</f>
        <v>73.0047</v>
      </c>
      <c r="F86" s="337">
        <f>'FY 22 Rural VA Calculator'!AR80</f>
        <v>51.395308799999995</v>
      </c>
      <c r="G86" s="337">
        <f>'FY 22 Rural VA Calculator'!AS80</f>
        <v>21.609391200000005</v>
      </c>
      <c r="H86" s="356">
        <f>'FY 22 Rural VA Calculator'!AT80</f>
        <v>73.0047</v>
      </c>
      <c r="I86" s="360">
        <f>'FY 22 Rural VA Calculator'!AU80</f>
        <v>73.0047</v>
      </c>
      <c r="J86" s="361">
        <f>'FY 22 Rural VA Calculator'!AV80</f>
        <v>73.0047</v>
      </c>
      <c r="K86" s="361">
        <f>'FY 22 Rural VA Calculator'!AW80</f>
        <v>71.544606000000002</v>
      </c>
      <c r="L86" s="361">
        <f>'FY 22 Rural VA Calculator'!AX80</f>
        <v>70.084512000000004</v>
      </c>
      <c r="M86" s="361">
        <f>'FY 22 Rural VA Calculator'!AY80</f>
        <v>68.624417999999991</v>
      </c>
      <c r="N86" s="361">
        <f>'FY 22 Rural VA Calculator'!AZ80</f>
        <v>67.164324000000008</v>
      </c>
      <c r="O86" s="361">
        <f>'FY 22 Rural VA Calculator'!BA80</f>
        <v>65.704229999999995</v>
      </c>
      <c r="P86" s="361">
        <f>'FY 22 Rural VA Calculator'!BB80</f>
        <v>64.244135999999997</v>
      </c>
      <c r="Q86" s="361">
        <f>'FY 22 Rural VA Calculator'!BC80</f>
        <v>62.784041999999999</v>
      </c>
      <c r="R86" s="361">
        <f>'FY 22 Rural VA Calculator'!BD80</f>
        <v>61.323947999999994</v>
      </c>
      <c r="S86" s="361">
        <f>'FY 22 Rural VA Calculator'!BE80</f>
        <v>59.863853999999996</v>
      </c>
      <c r="T86" s="361">
        <f>'FY 22 Rural VA Calculator'!BF80</f>
        <v>58.403760000000005</v>
      </c>
      <c r="U86" s="361">
        <f>'FY 22 Rural VA Calculator'!BG80</f>
        <v>56.943666</v>
      </c>
      <c r="V86" s="361">
        <f>'FY 22 Rural VA Calculator'!BH80</f>
        <v>55.483572000000002</v>
      </c>
      <c r="X86" s="373" t="str">
        <f>'FY 22 Rural VA Calculator'!A80</f>
        <v>L</v>
      </c>
      <c r="Y86" s="386" t="str">
        <f>'FY 22 Rural VA Calculator'!B80</f>
        <v>24</v>
      </c>
      <c r="Z86" s="387">
        <f>'FY 22 Rural VA Calculator'!E80</f>
        <v>65.77</v>
      </c>
      <c r="AA86" s="388">
        <f>'FY 22 Rural VA Calculator'!F80</f>
        <v>1.1100000000000001</v>
      </c>
      <c r="AB86" s="387">
        <f>'FY 22 Rural VA Calculator'!G80</f>
        <v>73.0047</v>
      </c>
      <c r="AC86" s="387">
        <f>'FY 22 Rural VA Calculator'!H80</f>
        <v>43.802819999999997</v>
      </c>
      <c r="AD86" s="336">
        <f>'FY 22 Rural VA Calculator'!Y80</f>
        <v>30.837185279999996</v>
      </c>
      <c r="AE86" s="336">
        <f>'FY 22 Rural VA Calculator'!Z80</f>
        <v>12.965634720000001</v>
      </c>
      <c r="AF86" s="377">
        <f>'FY 22 Rural VA Calculator'!AA80</f>
        <v>43.802819999999997</v>
      </c>
      <c r="AG86" s="378">
        <f>'FY 22 Rural VA Calculator'!AB80</f>
        <v>43.802819999999997</v>
      </c>
      <c r="AH86" s="379">
        <f>'FY 22 Rural VA Calculator'!AC80</f>
        <v>43.802819999999997</v>
      </c>
      <c r="AI86" s="379">
        <f>'FY 22 Rural VA Calculator'!AD80</f>
        <v>42.926763599999994</v>
      </c>
      <c r="AJ86" s="379">
        <f>'FY 22 Rural VA Calculator'!AE80</f>
        <v>42.050707199999998</v>
      </c>
      <c r="AK86" s="379">
        <f>'FY 22 Rural VA Calculator'!AF80</f>
        <v>41.174650799999995</v>
      </c>
      <c r="AL86" s="379">
        <f>'FY 22 Rural VA Calculator'!AG80</f>
        <v>40.298594399999999</v>
      </c>
      <c r="AM86" s="379">
        <f>'FY 22 Rural VA Calculator'!AH80</f>
        <v>39.422537999999996</v>
      </c>
      <c r="AN86" s="379">
        <f>'FY 22 Rural VA Calculator'!AI80</f>
        <v>38.5464816</v>
      </c>
      <c r="AO86" s="379">
        <f>'FY 22 Rural VA Calculator'!AJ80</f>
        <v>37.670425199999997</v>
      </c>
      <c r="AP86" s="379">
        <f>'FY 22 Rural VA Calculator'!AK80</f>
        <v>36.794368799999994</v>
      </c>
      <c r="AQ86" s="379">
        <f>'FY 22 Rural VA Calculator'!AL80</f>
        <v>35.918312399999998</v>
      </c>
      <c r="AR86" s="379">
        <f>'FY 22 Rural VA Calculator'!AM80</f>
        <v>35.042256000000002</v>
      </c>
      <c r="AS86" s="379">
        <f>'FY 22 Rural VA Calculator'!AN80</f>
        <v>34.166199599999999</v>
      </c>
      <c r="AT86" s="393">
        <f>'FY 22 Rural VA Calculator'!AO80</f>
        <v>33.290143199999996</v>
      </c>
      <c r="AU86" s="395"/>
    </row>
    <row r="87" spans="1:47" x14ac:dyDescent="0.25">
      <c r="A87" s="354" t="str">
        <f>'FY 22 Rural VA Calculator'!A81</f>
        <v>M</v>
      </c>
      <c r="B87" s="328" t="str">
        <f>'FY 22 Rural VA Calculator'!B81</f>
        <v>0-5</v>
      </c>
      <c r="C87" s="330">
        <f>'FY 22 Rural VA Calculator'!E81</f>
        <v>65.77</v>
      </c>
      <c r="D87" s="155">
        <f>'FY 22 Rural VA Calculator'!F81</f>
        <v>1.3</v>
      </c>
      <c r="E87" s="199">
        <f>'FY 22 Rural VA Calculator'!G81</f>
        <v>85.501000000000005</v>
      </c>
      <c r="F87" s="337">
        <f>'FY 22 Rural VA Calculator'!AR81</f>
        <v>60.192703999999999</v>
      </c>
      <c r="G87" s="337">
        <f>'FY 22 Rural VA Calculator'!AS81</f>
        <v>25.308296000000006</v>
      </c>
      <c r="H87" s="356">
        <f>'FY 22 Rural VA Calculator'!AT81</f>
        <v>85.501000000000005</v>
      </c>
      <c r="I87" s="360">
        <f>'FY 22 Rural VA Calculator'!AU81</f>
        <v>85.501000000000005</v>
      </c>
      <c r="J87" s="361">
        <f>'FY 22 Rural VA Calculator'!AV81</f>
        <v>85.501000000000005</v>
      </c>
      <c r="K87" s="361">
        <f>'FY 22 Rural VA Calculator'!AW81</f>
        <v>83.790980000000005</v>
      </c>
      <c r="L87" s="361">
        <f>'FY 22 Rural VA Calculator'!AX81</f>
        <v>82.080960000000005</v>
      </c>
      <c r="M87" s="361">
        <f>'FY 22 Rural VA Calculator'!AY81</f>
        <v>80.370940000000004</v>
      </c>
      <c r="N87" s="361">
        <f>'FY 22 Rural VA Calculator'!AZ81</f>
        <v>78.660920000000004</v>
      </c>
      <c r="O87" s="361">
        <f>'FY 22 Rural VA Calculator'!BA81</f>
        <v>76.950900000000004</v>
      </c>
      <c r="P87" s="361">
        <f>'FY 22 Rural VA Calculator'!BB81</f>
        <v>75.240880000000004</v>
      </c>
      <c r="Q87" s="361">
        <f>'FY 22 Rural VA Calculator'!BC81</f>
        <v>73.530860000000004</v>
      </c>
      <c r="R87" s="361">
        <f>'FY 22 Rural VA Calculator'!BD81</f>
        <v>71.820840000000004</v>
      </c>
      <c r="S87" s="361">
        <f>'FY 22 Rural VA Calculator'!BE81</f>
        <v>70.110820000000004</v>
      </c>
      <c r="T87" s="361">
        <f>'FY 22 Rural VA Calculator'!BF81</f>
        <v>68.400800000000004</v>
      </c>
      <c r="U87" s="361">
        <f>'FY 22 Rural VA Calculator'!BG81</f>
        <v>66.690780000000004</v>
      </c>
      <c r="V87" s="361">
        <f>'FY 22 Rural VA Calculator'!BH81</f>
        <v>64.980760000000004</v>
      </c>
      <c r="X87" s="373" t="str">
        <f>'FY 22 Rural VA Calculator'!A81</f>
        <v>M</v>
      </c>
      <c r="Y87" s="386" t="str">
        <f>'FY 22 Rural VA Calculator'!B81</f>
        <v>0-5</v>
      </c>
      <c r="Z87" s="387">
        <f>'FY 22 Rural VA Calculator'!E81</f>
        <v>65.77</v>
      </c>
      <c r="AA87" s="388">
        <f>'FY 22 Rural VA Calculator'!F81</f>
        <v>1.3</v>
      </c>
      <c r="AB87" s="387">
        <f>'FY 22 Rural VA Calculator'!G81</f>
        <v>85.501000000000005</v>
      </c>
      <c r="AC87" s="387">
        <f>'FY 22 Rural VA Calculator'!H81</f>
        <v>51.300600000000003</v>
      </c>
      <c r="AD87" s="336">
        <f>'FY 22 Rural VA Calculator'!Y81</f>
        <v>36.115622399999999</v>
      </c>
      <c r="AE87" s="336">
        <f>'FY 22 Rural VA Calculator'!Z81</f>
        <v>15.184977600000003</v>
      </c>
      <c r="AF87" s="377">
        <f>'FY 22 Rural VA Calculator'!AA81</f>
        <v>51.300600000000003</v>
      </c>
      <c r="AG87" s="378">
        <f>'FY 22 Rural VA Calculator'!AB81</f>
        <v>51.300600000000003</v>
      </c>
      <c r="AH87" s="379">
        <f>'FY 22 Rural VA Calculator'!AC81</f>
        <v>51.300600000000003</v>
      </c>
      <c r="AI87" s="379">
        <f>'FY 22 Rural VA Calculator'!AD81</f>
        <v>50.274588000000001</v>
      </c>
      <c r="AJ87" s="379">
        <f>'FY 22 Rural VA Calculator'!AE81</f>
        <v>49.248576</v>
      </c>
      <c r="AK87" s="379">
        <f>'FY 22 Rural VA Calculator'!AF81</f>
        <v>48.222563999999998</v>
      </c>
      <c r="AL87" s="379">
        <f>'FY 22 Rural VA Calculator'!AG81</f>
        <v>47.196552000000004</v>
      </c>
      <c r="AM87" s="379">
        <f>'FY 22 Rural VA Calculator'!AH81</f>
        <v>46.170540000000003</v>
      </c>
      <c r="AN87" s="379">
        <f>'FY 22 Rural VA Calculator'!AI81</f>
        <v>45.144528000000001</v>
      </c>
      <c r="AO87" s="379">
        <f>'FY 22 Rural VA Calculator'!AJ81</f>
        <v>44.118516</v>
      </c>
      <c r="AP87" s="379">
        <f>'FY 22 Rural VA Calculator'!AK81</f>
        <v>43.092503999999998</v>
      </c>
      <c r="AQ87" s="379">
        <f>'FY 22 Rural VA Calculator'!AL81</f>
        <v>42.066491999999997</v>
      </c>
      <c r="AR87" s="379">
        <f>'FY 22 Rural VA Calculator'!AM81</f>
        <v>41.040480000000002</v>
      </c>
      <c r="AS87" s="379">
        <f>'FY 22 Rural VA Calculator'!AN81</f>
        <v>40.014468000000001</v>
      </c>
      <c r="AT87" s="393">
        <f>'FY 22 Rural VA Calculator'!AO81</f>
        <v>38.988455999999999</v>
      </c>
      <c r="AU87" s="395"/>
    </row>
    <row r="88" spans="1:47" x14ac:dyDescent="0.25">
      <c r="A88" s="354" t="str">
        <f>'FY 22 Rural VA Calculator'!A82</f>
        <v>N</v>
      </c>
      <c r="B88" s="328" t="str">
        <f>'FY 22 Rural VA Calculator'!B82</f>
        <v>6-9</v>
      </c>
      <c r="C88" s="330">
        <f>'FY 22 Rural VA Calculator'!E82</f>
        <v>65.77</v>
      </c>
      <c r="D88" s="155">
        <f>'FY 22 Rural VA Calculator'!F82</f>
        <v>1.5</v>
      </c>
      <c r="E88" s="199">
        <f>'FY 22 Rural VA Calculator'!G82</f>
        <v>98.655000000000001</v>
      </c>
      <c r="F88" s="337">
        <f>'FY 22 Rural VA Calculator'!AR82</f>
        <v>69.453119999999998</v>
      </c>
      <c r="G88" s="337">
        <f>'FY 22 Rural VA Calculator'!AS82</f>
        <v>29.201880000000003</v>
      </c>
      <c r="H88" s="356">
        <f>'FY 22 Rural VA Calculator'!AT82</f>
        <v>98.655000000000001</v>
      </c>
      <c r="I88" s="360">
        <f>'FY 22 Rural VA Calculator'!AU82</f>
        <v>98.655000000000001</v>
      </c>
      <c r="J88" s="361">
        <f>'FY 22 Rural VA Calculator'!AV82</f>
        <v>98.655000000000001</v>
      </c>
      <c r="K88" s="361">
        <f>'FY 22 Rural VA Calculator'!AW82</f>
        <v>96.681899999999999</v>
      </c>
      <c r="L88" s="361">
        <f>'FY 22 Rural VA Calculator'!AX82</f>
        <v>94.708799999999997</v>
      </c>
      <c r="M88" s="361">
        <f>'FY 22 Rural VA Calculator'!AY82</f>
        <v>92.735699999999994</v>
      </c>
      <c r="N88" s="361">
        <f>'FY 22 Rural VA Calculator'!AZ82</f>
        <v>90.762600000000006</v>
      </c>
      <c r="O88" s="361">
        <f>'FY 22 Rural VA Calculator'!BA82</f>
        <v>88.789500000000004</v>
      </c>
      <c r="P88" s="361">
        <f>'FY 22 Rural VA Calculator'!BB82</f>
        <v>86.816400000000002</v>
      </c>
      <c r="Q88" s="361">
        <f>'FY 22 Rural VA Calculator'!BC82</f>
        <v>84.843299999999999</v>
      </c>
      <c r="R88" s="361">
        <f>'FY 22 Rural VA Calculator'!BD82</f>
        <v>82.870199999999997</v>
      </c>
      <c r="S88" s="361">
        <f>'FY 22 Rural VA Calculator'!BE82</f>
        <v>80.897099999999995</v>
      </c>
      <c r="T88" s="361">
        <f>'FY 22 Rural VA Calculator'!BF82</f>
        <v>78.924000000000007</v>
      </c>
      <c r="U88" s="361">
        <f>'FY 22 Rural VA Calculator'!BG82</f>
        <v>76.950900000000004</v>
      </c>
      <c r="V88" s="361">
        <f>'FY 22 Rural VA Calculator'!BH82</f>
        <v>74.977800000000002</v>
      </c>
      <c r="X88" s="373" t="str">
        <f>'FY 22 Rural VA Calculator'!A82</f>
        <v>N</v>
      </c>
      <c r="Y88" s="386" t="str">
        <f>'FY 22 Rural VA Calculator'!B82</f>
        <v>6-9</v>
      </c>
      <c r="Z88" s="387">
        <f>'FY 22 Rural VA Calculator'!E82</f>
        <v>65.77</v>
      </c>
      <c r="AA88" s="388">
        <f>'FY 22 Rural VA Calculator'!F82</f>
        <v>1.5</v>
      </c>
      <c r="AB88" s="387">
        <f>'FY 22 Rural VA Calculator'!G82</f>
        <v>98.655000000000001</v>
      </c>
      <c r="AC88" s="387">
        <f>'FY 22 Rural VA Calculator'!H82</f>
        <v>59.192999999999998</v>
      </c>
      <c r="AD88" s="336">
        <f>'FY 22 Rural VA Calculator'!Y82</f>
        <v>41.671871999999993</v>
      </c>
      <c r="AE88" s="336">
        <f>'FY 22 Rural VA Calculator'!Z82</f>
        <v>17.521128000000004</v>
      </c>
      <c r="AF88" s="377">
        <f>'FY 22 Rural VA Calculator'!AA82</f>
        <v>59.192999999999998</v>
      </c>
      <c r="AG88" s="378">
        <f>'FY 22 Rural VA Calculator'!AB82</f>
        <v>59.192999999999998</v>
      </c>
      <c r="AH88" s="379">
        <f>'FY 22 Rural VA Calculator'!AC82</f>
        <v>59.192999999999998</v>
      </c>
      <c r="AI88" s="379">
        <f>'FY 22 Rural VA Calculator'!AD82</f>
        <v>58.009139999999995</v>
      </c>
      <c r="AJ88" s="379">
        <f>'FY 22 Rural VA Calculator'!AE82</f>
        <v>56.825279999999999</v>
      </c>
      <c r="AK88" s="379">
        <f>'FY 22 Rural VA Calculator'!AF82</f>
        <v>55.641419999999997</v>
      </c>
      <c r="AL88" s="379">
        <f>'FY 22 Rural VA Calculator'!AG82</f>
        <v>54.457560000000001</v>
      </c>
      <c r="AM88" s="379">
        <f>'FY 22 Rural VA Calculator'!AH82</f>
        <v>53.273699999999998</v>
      </c>
      <c r="AN88" s="379">
        <f>'FY 22 Rural VA Calculator'!AI82</f>
        <v>52.089839999999995</v>
      </c>
      <c r="AO88" s="379">
        <f>'FY 22 Rural VA Calculator'!AJ82</f>
        <v>50.90598</v>
      </c>
      <c r="AP88" s="379">
        <f>'FY 22 Rural VA Calculator'!AK82</f>
        <v>49.722119999999997</v>
      </c>
      <c r="AQ88" s="379">
        <f>'FY 22 Rural VA Calculator'!AL82</f>
        <v>48.538259999999994</v>
      </c>
      <c r="AR88" s="379">
        <f>'FY 22 Rural VA Calculator'!AM82</f>
        <v>47.354399999999998</v>
      </c>
      <c r="AS88" s="379">
        <f>'FY 22 Rural VA Calculator'!AN82</f>
        <v>46.170540000000003</v>
      </c>
      <c r="AT88" s="393">
        <f>'FY 22 Rural VA Calculator'!AO82</f>
        <v>44.98668</v>
      </c>
      <c r="AU88" s="395"/>
    </row>
    <row r="89" spans="1:47" x14ac:dyDescent="0.25">
      <c r="A89" s="354" t="str">
        <f>'FY 22 Rural VA Calculator'!A83</f>
        <v>O</v>
      </c>
      <c r="B89" s="328" t="str">
        <f>'FY 22 Rural VA Calculator'!B83</f>
        <v>10-23</v>
      </c>
      <c r="C89" s="330">
        <f>'FY 22 Rural VA Calculator'!E83</f>
        <v>65.77</v>
      </c>
      <c r="D89" s="155">
        <f>'FY 22 Rural VA Calculator'!F83</f>
        <v>1.55</v>
      </c>
      <c r="E89" s="199">
        <f>'FY 22 Rural VA Calculator'!G83</f>
        <v>101.9435</v>
      </c>
      <c r="F89" s="337">
        <f>'FY 22 Rural VA Calculator'!AR83</f>
        <v>71.768223999999989</v>
      </c>
      <c r="G89" s="337">
        <f>'FY 22 Rural VA Calculator'!AS83</f>
        <v>30.175276000000011</v>
      </c>
      <c r="H89" s="356">
        <f>'FY 22 Rural VA Calculator'!AT83</f>
        <v>101.9435</v>
      </c>
      <c r="I89" s="360">
        <f>'FY 22 Rural VA Calculator'!AU83</f>
        <v>101.9435</v>
      </c>
      <c r="J89" s="361">
        <f>'FY 22 Rural VA Calculator'!AV83</f>
        <v>101.9435</v>
      </c>
      <c r="K89" s="361">
        <f>'FY 22 Rural VA Calculator'!AW83</f>
        <v>99.904629999999997</v>
      </c>
      <c r="L89" s="361">
        <f>'FY 22 Rural VA Calculator'!AX83</f>
        <v>97.865759999999995</v>
      </c>
      <c r="M89" s="361">
        <f>'FY 22 Rural VA Calculator'!AY83</f>
        <v>95.826889999999992</v>
      </c>
      <c r="N89" s="361">
        <f>'FY 22 Rural VA Calculator'!AZ83</f>
        <v>93.788020000000003</v>
      </c>
      <c r="O89" s="361">
        <f>'FY 22 Rural VA Calculator'!BA83</f>
        <v>91.74915</v>
      </c>
      <c r="P89" s="361">
        <f>'FY 22 Rural VA Calculator'!BB83</f>
        <v>89.710279999999997</v>
      </c>
      <c r="Q89" s="361">
        <f>'FY 22 Rural VA Calculator'!BC83</f>
        <v>87.671409999999995</v>
      </c>
      <c r="R89" s="361">
        <f>'FY 22 Rural VA Calculator'!BD83</f>
        <v>85.632539999999992</v>
      </c>
      <c r="S89" s="361">
        <f>'FY 22 Rural VA Calculator'!BE83</f>
        <v>83.593669999999989</v>
      </c>
      <c r="T89" s="361">
        <f>'FY 22 Rural VA Calculator'!BF83</f>
        <v>81.5548</v>
      </c>
      <c r="U89" s="361">
        <f>'FY 22 Rural VA Calculator'!BG83</f>
        <v>79.515929999999997</v>
      </c>
      <c r="V89" s="361">
        <f>'FY 22 Rural VA Calculator'!BH83</f>
        <v>77.477059999999994</v>
      </c>
      <c r="X89" s="373" t="str">
        <f>'FY 22 Rural VA Calculator'!A83</f>
        <v>O</v>
      </c>
      <c r="Y89" s="386" t="str">
        <f>'FY 22 Rural VA Calculator'!B83</f>
        <v>10-23</v>
      </c>
      <c r="Z89" s="387">
        <f>'FY 22 Rural VA Calculator'!E83</f>
        <v>65.77</v>
      </c>
      <c r="AA89" s="388">
        <f>'FY 22 Rural VA Calculator'!F83</f>
        <v>1.55</v>
      </c>
      <c r="AB89" s="387">
        <f>'FY 22 Rural VA Calculator'!G83</f>
        <v>101.9435</v>
      </c>
      <c r="AC89" s="387">
        <f>'FY 22 Rural VA Calculator'!H83</f>
        <v>61.1661</v>
      </c>
      <c r="AD89" s="336">
        <f>'FY 22 Rural VA Calculator'!Y83</f>
        <v>43.060934400000001</v>
      </c>
      <c r="AE89" s="336">
        <f>'FY 22 Rural VA Calculator'!Z83</f>
        <v>18.105165599999999</v>
      </c>
      <c r="AF89" s="377">
        <f>'FY 22 Rural VA Calculator'!AA83</f>
        <v>61.1661</v>
      </c>
      <c r="AG89" s="378">
        <f>'FY 22 Rural VA Calculator'!AB83</f>
        <v>61.1661</v>
      </c>
      <c r="AH89" s="379">
        <f>'FY 22 Rural VA Calculator'!AC83</f>
        <v>61.1661</v>
      </c>
      <c r="AI89" s="379">
        <f>'FY 22 Rural VA Calculator'!AD83</f>
        <v>59.942777999999997</v>
      </c>
      <c r="AJ89" s="379">
        <f>'FY 22 Rural VA Calculator'!AE83</f>
        <v>58.719456000000001</v>
      </c>
      <c r="AK89" s="379">
        <f>'FY 22 Rural VA Calculator'!AF83</f>
        <v>57.496133999999998</v>
      </c>
      <c r="AL89" s="379">
        <f>'FY 22 Rural VA Calculator'!AG83</f>
        <v>56.272812000000002</v>
      </c>
      <c r="AM89" s="379">
        <f>'FY 22 Rural VA Calculator'!AH83</f>
        <v>55.049489999999999</v>
      </c>
      <c r="AN89" s="379">
        <f>'FY 22 Rural VA Calculator'!AI83</f>
        <v>53.826168000000003</v>
      </c>
      <c r="AO89" s="379">
        <f>'FY 22 Rural VA Calculator'!AJ83</f>
        <v>52.602846</v>
      </c>
      <c r="AP89" s="379">
        <f>'FY 22 Rural VA Calculator'!AK83</f>
        <v>51.379523999999996</v>
      </c>
      <c r="AQ89" s="379">
        <f>'FY 22 Rural VA Calculator'!AL83</f>
        <v>50.156202</v>
      </c>
      <c r="AR89" s="379">
        <f>'FY 22 Rural VA Calculator'!AM83</f>
        <v>48.932880000000004</v>
      </c>
      <c r="AS89" s="379">
        <f>'FY 22 Rural VA Calculator'!AN83</f>
        <v>47.709558000000001</v>
      </c>
      <c r="AT89" s="393">
        <f>'FY 22 Rural VA Calculator'!AO83</f>
        <v>46.486235999999998</v>
      </c>
      <c r="AU89" s="395"/>
    </row>
    <row r="90" spans="1:47" ht="15.75" thickBot="1" x14ac:dyDescent="0.3">
      <c r="A90" s="354" t="str">
        <f>'FY 22 Rural VA Calculator'!A84</f>
        <v>P</v>
      </c>
      <c r="B90" s="328" t="str">
        <f>'FY 22 Rural VA Calculator'!B84</f>
        <v>24</v>
      </c>
      <c r="C90" s="330">
        <f>'FY 22 Rural VA Calculator'!E84</f>
        <v>65.77</v>
      </c>
      <c r="D90" s="155">
        <f>'FY 22 Rural VA Calculator'!F84</f>
        <v>1.0900000000000001</v>
      </c>
      <c r="E90" s="199">
        <f>'FY 22 Rural VA Calculator'!G84</f>
        <v>71.689300000000003</v>
      </c>
      <c r="F90" s="337">
        <f>'FY 22 Rural VA Calculator'!AR84</f>
        <v>50.469267199999997</v>
      </c>
      <c r="G90" s="337">
        <f>'FY 22 Rural VA Calculator'!AS84</f>
        <v>21.220032800000006</v>
      </c>
      <c r="H90" s="356">
        <f>'FY 22 Rural VA Calculator'!AT84</f>
        <v>71.689300000000003</v>
      </c>
      <c r="I90" s="362">
        <f>'FY 22 Rural VA Calculator'!AU84</f>
        <v>71.689300000000003</v>
      </c>
      <c r="J90" s="363">
        <f>'FY 22 Rural VA Calculator'!AV84</f>
        <v>71.689300000000003</v>
      </c>
      <c r="K90" s="363">
        <f>'FY 22 Rural VA Calculator'!AW84</f>
        <v>70.255514000000005</v>
      </c>
      <c r="L90" s="363">
        <f>'FY 22 Rural VA Calculator'!AX84</f>
        <v>68.821728000000007</v>
      </c>
      <c r="M90" s="363">
        <f>'FY 22 Rural VA Calculator'!AY84</f>
        <v>67.387941999999995</v>
      </c>
      <c r="N90" s="363">
        <f>'FY 22 Rural VA Calculator'!AZ84</f>
        <v>65.954156000000012</v>
      </c>
      <c r="O90" s="363">
        <f>'FY 22 Rural VA Calculator'!BA84</f>
        <v>64.52037</v>
      </c>
      <c r="P90" s="363">
        <f>'FY 22 Rural VA Calculator'!BB84</f>
        <v>63.086584000000002</v>
      </c>
      <c r="Q90" s="363">
        <f>'FY 22 Rural VA Calculator'!BC84</f>
        <v>61.652798000000004</v>
      </c>
      <c r="R90" s="363">
        <f>'FY 22 Rural VA Calculator'!BD84</f>
        <v>60.219011999999999</v>
      </c>
      <c r="S90" s="363">
        <f>'FY 22 Rural VA Calculator'!BE84</f>
        <v>58.785226000000002</v>
      </c>
      <c r="T90" s="363">
        <f>'FY 22 Rural VA Calculator'!BF84</f>
        <v>57.351440000000004</v>
      </c>
      <c r="U90" s="363">
        <f>'FY 22 Rural VA Calculator'!BG84</f>
        <v>55.917654000000006</v>
      </c>
      <c r="V90" s="363">
        <f>'FY 22 Rural VA Calculator'!BH84</f>
        <v>54.483868000000001</v>
      </c>
      <c r="X90" s="373" t="str">
        <f>'FY 22 Rural VA Calculator'!A84</f>
        <v>P</v>
      </c>
      <c r="Y90" s="386" t="str">
        <f>'FY 22 Rural VA Calculator'!B84</f>
        <v>24</v>
      </c>
      <c r="Z90" s="387">
        <f>'FY 22 Rural VA Calculator'!E84</f>
        <v>65.77</v>
      </c>
      <c r="AA90" s="388">
        <f>'FY 22 Rural VA Calculator'!F84</f>
        <v>1.0900000000000001</v>
      </c>
      <c r="AB90" s="387">
        <f>'FY 22 Rural VA Calculator'!G84</f>
        <v>71.689300000000003</v>
      </c>
      <c r="AC90" s="387">
        <f>'FY 22 Rural VA Calculator'!H84</f>
        <v>43.013579999999997</v>
      </c>
      <c r="AD90" s="336">
        <f>'FY 22 Rural VA Calculator'!Y84</f>
        <v>30.281560319999997</v>
      </c>
      <c r="AE90" s="336">
        <f>'FY 22 Rural VA Calculator'!Z84</f>
        <v>12.732019680000001</v>
      </c>
      <c r="AF90" s="377">
        <f>'FY 22 Rural VA Calculator'!AA84</f>
        <v>43.013579999999997</v>
      </c>
      <c r="AG90" s="381">
        <f>'FY 22 Rural VA Calculator'!AB84</f>
        <v>43.013579999999997</v>
      </c>
      <c r="AH90" s="382">
        <f>'FY 22 Rural VA Calculator'!AC84</f>
        <v>43.013579999999997</v>
      </c>
      <c r="AI90" s="382">
        <f>'FY 22 Rural VA Calculator'!AD84</f>
        <v>42.1533084</v>
      </c>
      <c r="AJ90" s="382">
        <f>'FY 22 Rural VA Calculator'!AE84</f>
        <v>41.293036799999996</v>
      </c>
      <c r="AK90" s="382">
        <f>'FY 22 Rural VA Calculator'!AF84</f>
        <v>40.432765199999999</v>
      </c>
      <c r="AL90" s="382">
        <f>'FY 22 Rural VA Calculator'!AG84</f>
        <v>39.572493600000001</v>
      </c>
      <c r="AM90" s="382">
        <f>'FY 22 Rural VA Calculator'!AH84</f>
        <v>38.712221999999997</v>
      </c>
      <c r="AN90" s="382">
        <f>'FY 22 Rural VA Calculator'!AI84</f>
        <v>37.8519504</v>
      </c>
      <c r="AO90" s="382">
        <f>'FY 22 Rural VA Calculator'!AJ84</f>
        <v>36.991678799999995</v>
      </c>
      <c r="AP90" s="382">
        <f>'FY 22 Rural VA Calculator'!AK84</f>
        <v>36.131407199999998</v>
      </c>
      <c r="AQ90" s="382">
        <f>'FY 22 Rural VA Calculator'!AL84</f>
        <v>35.271135599999994</v>
      </c>
      <c r="AR90" s="382">
        <f>'FY 22 Rural VA Calculator'!AM84</f>
        <v>34.410863999999997</v>
      </c>
      <c r="AS90" s="382">
        <f>'FY 22 Rural VA Calculator'!AN84</f>
        <v>33.550592399999999</v>
      </c>
      <c r="AT90" s="394">
        <f>'FY 22 Rural VA Calculator'!AO84</f>
        <v>32.690320799999995</v>
      </c>
      <c r="AU90" s="396"/>
    </row>
    <row r="91" spans="1:47" x14ac:dyDescent="0.25">
      <c r="A91" s="327"/>
      <c r="B91" s="326"/>
      <c r="C91" s="327"/>
      <c r="D91" s="345"/>
      <c r="E91" s="192"/>
      <c r="F91" s="333"/>
      <c r="G91" s="333"/>
      <c r="H91" s="333"/>
      <c r="I91" s="333"/>
      <c r="J91" s="333"/>
      <c r="K91" s="333"/>
      <c r="L91" s="333"/>
      <c r="M91" s="333"/>
      <c r="N91" s="333"/>
      <c r="O91" s="333"/>
      <c r="P91" s="333"/>
      <c r="Q91" s="333"/>
      <c r="R91" s="333"/>
      <c r="S91" s="333"/>
      <c r="T91" s="333"/>
      <c r="U91" s="333"/>
      <c r="V91" s="333"/>
      <c r="X91" s="341"/>
      <c r="Y91" s="341"/>
      <c r="Z91" s="347"/>
      <c r="AA91" s="348"/>
      <c r="AB91" s="347"/>
      <c r="AC91" s="347"/>
      <c r="AD91" s="349"/>
      <c r="AE91" s="349"/>
      <c r="AF91" s="349"/>
      <c r="AG91" s="349"/>
      <c r="AH91" s="349"/>
      <c r="AI91" s="349"/>
      <c r="AJ91" s="349"/>
      <c r="AK91" s="349"/>
      <c r="AL91" s="349"/>
      <c r="AM91" s="349"/>
      <c r="AN91" s="349"/>
      <c r="AO91" s="349"/>
      <c r="AP91" s="349"/>
      <c r="AQ91" s="349"/>
      <c r="AR91" s="349"/>
      <c r="AS91" s="349"/>
      <c r="AT91" s="349"/>
      <c r="AU91" s="349"/>
    </row>
    <row r="92" spans="1:47" ht="15.75" thickBot="1" x14ac:dyDescent="0.3">
      <c r="A92" s="327"/>
      <c r="B92" s="326"/>
      <c r="C92" s="327"/>
      <c r="D92" s="345"/>
      <c r="E92" s="192"/>
      <c r="F92" s="333"/>
      <c r="G92" s="333"/>
      <c r="H92" s="333"/>
      <c r="I92" s="333"/>
      <c r="J92" s="333"/>
      <c r="K92" s="333"/>
      <c r="L92" s="333"/>
      <c r="M92" s="333"/>
      <c r="N92" s="333"/>
      <c r="O92" s="333"/>
      <c r="P92" s="333"/>
      <c r="Q92" s="333"/>
      <c r="R92" s="333"/>
      <c r="S92" s="333"/>
      <c r="T92" s="333"/>
      <c r="U92" s="333"/>
      <c r="V92" s="333"/>
      <c r="X92" s="341"/>
      <c r="Y92" s="341"/>
      <c r="Z92" s="347"/>
      <c r="AA92" s="348"/>
      <c r="AB92" s="347"/>
      <c r="AC92" s="347"/>
      <c r="AD92" s="349"/>
      <c r="AE92" s="349"/>
      <c r="AF92" s="349"/>
      <c r="AG92" s="349"/>
      <c r="AH92" s="349"/>
      <c r="AI92" s="349"/>
      <c r="AJ92" s="349"/>
      <c r="AK92" s="349"/>
      <c r="AL92" s="349"/>
      <c r="AM92" s="349"/>
      <c r="AN92" s="349"/>
      <c r="AO92" s="349"/>
      <c r="AP92" s="349"/>
      <c r="AQ92" s="349"/>
      <c r="AR92" s="349"/>
      <c r="AS92" s="349"/>
      <c r="AT92" s="349"/>
      <c r="AU92" s="349"/>
    </row>
    <row r="93" spans="1:47" ht="15.75" thickBot="1" x14ac:dyDescent="0.3">
      <c r="A93" s="425"/>
      <c r="B93" s="426"/>
      <c r="C93" s="425"/>
      <c r="D93" s="427"/>
      <c r="E93" s="428"/>
      <c r="F93" s="429"/>
      <c r="G93" s="429"/>
      <c r="H93" s="429"/>
      <c r="I93" s="444" t="str">
        <f>'FY 22 Rural VA Calculator'!AU87</f>
        <v>Medicare and VPD Adjusted Rate - Rural Wage Index in CBSA</v>
      </c>
      <c r="J93" s="445"/>
      <c r="K93" s="445"/>
      <c r="L93" s="445"/>
      <c r="M93" s="445"/>
      <c r="N93" s="445"/>
      <c r="O93" s="445"/>
      <c r="P93" s="445"/>
      <c r="Q93" s="445"/>
      <c r="R93" s="445"/>
      <c r="S93" s="445"/>
      <c r="T93" s="445"/>
      <c r="U93" s="445"/>
      <c r="V93" s="445"/>
      <c r="X93" s="341"/>
      <c r="Y93" s="341"/>
      <c r="Z93" s="347"/>
      <c r="AA93" s="348"/>
      <c r="AB93" s="347"/>
      <c r="AC93" s="347"/>
      <c r="AD93" s="431"/>
      <c r="AE93" s="431"/>
      <c r="AF93" s="431"/>
      <c r="AG93" s="401" t="str">
        <f>'FY 22 Rural VA Calculator'!AB87</f>
        <v>VA and VPD Adjusted Rate - Rural Wage Index State</v>
      </c>
      <c r="AH93" s="402"/>
      <c r="AI93" s="402"/>
      <c r="AJ93" s="402"/>
      <c r="AK93" s="402"/>
      <c r="AL93" s="402"/>
      <c r="AM93" s="402"/>
      <c r="AN93" s="402"/>
      <c r="AO93" s="402"/>
      <c r="AP93" s="402"/>
      <c r="AQ93" s="402"/>
      <c r="AR93" s="402"/>
      <c r="AS93" s="402"/>
      <c r="AT93" s="402"/>
      <c r="AU93" s="403"/>
    </row>
    <row r="94" spans="1:47" ht="30" customHeight="1" x14ac:dyDescent="0.25">
      <c r="A94" s="425"/>
      <c r="B94" s="425"/>
      <c r="C94" s="425"/>
      <c r="D94" s="442"/>
      <c r="E94" s="443"/>
      <c r="F94" s="443"/>
      <c r="G94" s="443"/>
      <c r="H94" s="443"/>
      <c r="I94" s="357" t="str">
        <f>'FY 22 Rural VA Calculator'!AU88</f>
        <v>Day
1-3</v>
      </c>
      <c r="J94" s="358" t="str">
        <f>'FY 22 Rural VA Calculator'!AV88</f>
        <v>Day
4-20</v>
      </c>
      <c r="K94" s="358" t="str">
        <f>'FY 22 Rural VA Calculator'!AW88</f>
        <v>Day
21-27</v>
      </c>
      <c r="L94" s="358" t="str">
        <f>'FY 22 Rural VA Calculator'!AX88</f>
        <v>Day
28-34</v>
      </c>
      <c r="M94" s="358" t="str">
        <f>'FY 22 Rural VA Calculator'!AY88</f>
        <v>Day
35-41</v>
      </c>
      <c r="N94" s="358" t="str">
        <f>'FY 22 Rural VA Calculator'!AZ88</f>
        <v>Day
42-48</v>
      </c>
      <c r="O94" s="358" t="str">
        <f>'FY 22 Rural VA Calculator'!BA88</f>
        <v>Day
49-55</v>
      </c>
      <c r="P94" s="358" t="str">
        <f>'FY 22 Rural VA Calculator'!BB88</f>
        <v>Day
56-62</v>
      </c>
      <c r="Q94" s="358" t="str">
        <f>'FY 22 Rural VA Calculator'!BC88</f>
        <v>Day
63-69</v>
      </c>
      <c r="R94" s="358" t="str">
        <f>'FY 22 Rural VA Calculator'!BD88</f>
        <v>Day
70-76</v>
      </c>
      <c r="S94" s="358" t="str">
        <f>'FY 22 Rural VA Calculator'!BE88</f>
        <v>Day
77-83</v>
      </c>
      <c r="T94" s="358" t="str">
        <f>'FY 22 Rural VA Calculator'!BF88</f>
        <v>Day
84-90</v>
      </c>
      <c r="U94" s="358" t="str">
        <f>'FY 22 Rural VA Calculator'!BG88</f>
        <v>Day
91-97</v>
      </c>
      <c r="V94" s="358" t="str">
        <f>'FY 22 Rural VA Calculator'!BH88</f>
        <v>Day
98-100</v>
      </c>
      <c r="X94" s="341"/>
      <c r="Y94" s="341"/>
      <c r="Z94" s="347"/>
      <c r="AA94" s="348"/>
      <c r="AB94" s="347"/>
      <c r="AC94" s="347"/>
      <c r="AD94" s="432"/>
      <c r="AE94" s="432"/>
      <c r="AF94" s="432"/>
      <c r="AG94" s="410" t="str">
        <f>'FY 22 Rural VA Calculator'!AB88</f>
        <v>Day
1-3</v>
      </c>
      <c r="AH94" s="411" t="str">
        <f>'FY 22 Rural VA Calculator'!AC88</f>
        <v>Day
4-20</v>
      </c>
      <c r="AI94" s="411" t="str">
        <f>'FY 22 Rural VA Calculator'!AD88</f>
        <v>Day
21-27</v>
      </c>
      <c r="AJ94" s="411" t="str">
        <f>'FY 22 Rural VA Calculator'!AE88</f>
        <v>Day
28-34</v>
      </c>
      <c r="AK94" s="411" t="str">
        <f>'FY 22 Rural VA Calculator'!AF88</f>
        <v>Day
35-41</v>
      </c>
      <c r="AL94" s="411" t="str">
        <f>'FY 22 Rural VA Calculator'!AG88</f>
        <v>Day
42-48</v>
      </c>
      <c r="AM94" s="411" t="str">
        <f>'FY 22 Rural VA Calculator'!AH88</f>
        <v>Day
49-55</v>
      </c>
      <c r="AN94" s="411" t="str">
        <f>'FY 22 Rural VA Calculator'!AI88</f>
        <v>Day
56-62</v>
      </c>
      <c r="AO94" s="411" t="str">
        <f>'FY 22 Rural VA Calculator'!AJ88</f>
        <v>Day
63-69</v>
      </c>
      <c r="AP94" s="411" t="str">
        <f>'FY 22 Rural VA Calculator'!AK88</f>
        <v>Day
70-76</v>
      </c>
      <c r="AQ94" s="411" t="str">
        <f>'FY 22 Rural VA Calculator'!AL88</f>
        <v>Day
77-83</v>
      </c>
      <c r="AR94" s="411" t="str">
        <f>'FY 22 Rural VA Calculator'!AM88</f>
        <v>Day
84-90</v>
      </c>
      <c r="AS94" s="411" t="str">
        <f>'FY 22 Rural VA Calculator'!AN88</f>
        <v>Day
91-97</v>
      </c>
      <c r="AT94" s="412" t="str">
        <f>'FY 22 Rural VA Calculator'!AO88</f>
        <v>Day
98-100</v>
      </c>
      <c r="AU94" s="472" t="str">
        <f>'FY 22 Rural VA Calculator'!AP88</f>
        <v>Day
100+</v>
      </c>
    </row>
    <row r="95" spans="1:47" s="53" customFormat="1" ht="75" x14ac:dyDescent="0.25">
      <c r="A95" s="352" t="str">
        <f>'FY 22 Rural VA Calculator'!A89</f>
        <v>PDPM SLP Component Group</v>
      </c>
      <c r="B95" s="352" t="str">
        <f>'FY 22 Rural VA Calculator'!B89</f>
        <v>Presence of Comorbidities /Swallowing</v>
      </c>
      <c r="C95" s="352" t="str">
        <f>'FY 22 Rural VA Calculator'!E89</f>
        <v>Unadjusted Federal Base Rate FY 2022</v>
      </c>
      <c r="D95" s="353" t="str">
        <f>'FY 22 Rural VA Calculator'!F89</f>
        <v>CMI **</v>
      </c>
      <c r="E95" s="351" t="str">
        <f>'FY 22 Rural VA Calculator'!G89</f>
        <v>Medicare FY 2022 Rate Rural **</v>
      </c>
      <c r="F95" s="351" t="str">
        <f>'FY 22 Rural VA Calculator'!AR89</f>
        <v>FY 2022 Labor Portion (70.4%)</v>
      </c>
      <c r="G95" s="351" t="str">
        <f>'FY 22 Rural VA Calculator'!AS89</f>
        <v>Non-Labor Portion</v>
      </c>
      <c r="H95" s="355" t="str">
        <f>'FY 22 Rural VA Calculator'!AT89</f>
        <v>Wage Index Adjusted VA Base Rate</v>
      </c>
      <c r="I95" s="359" t="str">
        <f>'FY 22 Rural VA Calculator'!AU89</f>
        <v>VA Base Rate * 1</v>
      </c>
      <c r="J95" s="351" t="str">
        <f>'FY 22 Rural VA Calculator'!AV89</f>
        <v>VA Base Rate * 1</v>
      </c>
      <c r="K95" s="351" t="str">
        <f>'FY 22 Rural VA Calculator'!AW89</f>
        <v>VA Base Rate * 1</v>
      </c>
      <c r="L95" s="351" t="str">
        <f>'FY 22 Rural VA Calculator'!AX89</f>
        <v>VA Base Rate * 1</v>
      </c>
      <c r="M95" s="351" t="str">
        <f>'FY 22 Rural VA Calculator'!AY89</f>
        <v>VA Base Rate * 1</v>
      </c>
      <c r="N95" s="351" t="str">
        <f>'FY 22 Rural VA Calculator'!AZ89</f>
        <v>VA Base Rate * 1</v>
      </c>
      <c r="O95" s="351" t="str">
        <f>'FY 22 Rural VA Calculator'!BA89</f>
        <v>VA Base Rate * 1</v>
      </c>
      <c r="P95" s="351" t="str">
        <f>'FY 22 Rural VA Calculator'!BB89</f>
        <v>VA Base Rate * 1</v>
      </c>
      <c r="Q95" s="351" t="str">
        <f>'FY 22 Rural VA Calculator'!BC89</f>
        <v>VA Base Rate * 1</v>
      </c>
      <c r="R95" s="351" t="str">
        <f>'FY 22 Rural VA Calculator'!BD89</f>
        <v>VA Base Rate * 1</v>
      </c>
      <c r="S95" s="351" t="str">
        <f>'FY 22 Rural VA Calculator'!BE89</f>
        <v>VA Base Rate * 1</v>
      </c>
      <c r="T95" s="351" t="str">
        <f>'FY 22 Rural VA Calculator'!BF89</f>
        <v>VA Base Rate * 1</v>
      </c>
      <c r="U95" s="351" t="str">
        <f>'FY 22 Rural VA Calculator'!BG89</f>
        <v>VA Base Rate * 1</v>
      </c>
      <c r="V95" s="351" t="str">
        <f>'FY 22 Rural VA Calculator'!BH89</f>
        <v>VA Base Rate * 1</v>
      </c>
      <c r="X95" s="370" t="str">
        <f>'FY 22 Rural VA Calculator'!A89</f>
        <v>PDPM SLP Component Group</v>
      </c>
      <c r="Y95" s="370" t="str">
        <f>'FY 22 Rural VA Calculator'!B89</f>
        <v>Presence of Comorbidities /Swallowing</v>
      </c>
      <c r="Z95" s="371" t="str">
        <f>'FY 22 Rural VA Calculator'!E89</f>
        <v>Unadjusted Federal Base Rate FY 2022</v>
      </c>
      <c r="AA95" s="372" t="str">
        <f>'FY 22 Rural VA Calculator'!F89</f>
        <v>CMI **</v>
      </c>
      <c r="AB95" s="371" t="str">
        <f>'FY 22 Rural VA Calculator'!G89</f>
        <v>Medicare FY 2022 Rate Rural **</v>
      </c>
      <c r="AC95" s="371" t="str">
        <f>'FY 22 Rural VA Calculator'!H89</f>
        <v>Base Rate After VA Adjustment (PDPM*0.6)</v>
      </c>
      <c r="AD95" s="418" t="str">
        <f>'FY 22 Rural VA Calculator'!Y89</f>
        <v>FY 2022 Labor Portion (70.4%)</v>
      </c>
      <c r="AE95" s="418" t="str">
        <f>'FY 22 Rural VA Calculator'!Z89</f>
        <v>Non-Labor Portion</v>
      </c>
      <c r="AF95" s="419" t="str">
        <f>'FY 22 Rural VA Calculator'!AA89</f>
        <v>Wage Index Adjusted VA Base Rate</v>
      </c>
      <c r="AG95" s="477" t="str">
        <f>'FY 22 Rural VA Calculator'!AB89</f>
        <v>VA Base Rate * 1</v>
      </c>
      <c r="AH95" s="418" t="str">
        <f>'FY 22 Rural VA Calculator'!AC89</f>
        <v>VA Base Rate * 1</v>
      </c>
      <c r="AI95" s="418" t="str">
        <f>'FY 22 Rural VA Calculator'!AD89</f>
        <v>VA Base Rate * 1</v>
      </c>
      <c r="AJ95" s="418" t="str">
        <f>'FY 22 Rural VA Calculator'!AE89</f>
        <v>VA Base Rate * 1</v>
      </c>
      <c r="AK95" s="418" t="str">
        <f>'FY 22 Rural VA Calculator'!AF89</f>
        <v>VA Base Rate * 1</v>
      </c>
      <c r="AL95" s="418" t="str">
        <f>'FY 22 Rural VA Calculator'!AG89</f>
        <v>VA Base Rate * 1</v>
      </c>
      <c r="AM95" s="418" t="str">
        <f>'FY 22 Rural VA Calculator'!AH89</f>
        <v>VA Base Rate * 1</v>
      </c>
      <c r="AN95" s="418" t="str">
        <f>'FY 22 Rural VA Calculator'!AI89</f>
        <v>VA Base Rate * 1</v>
      </c>
      <c r="AO95" s="418" t="str">
        <f>'FY 22 Rural VA Calculator'!AJ89</f>
        <v>VA Base Rate * 1</v>
      </c>
      <c r="AP95" s="418" t="str">
        <f>'FY 22 Rural VA Calculator'!AK89</f>
        <v>VA Base Rate * 1</v>
      </c>
      <c r="AQ95" s="418" t="str">
        <f>'FY 22 Rural VA Calculator'!AL89</f>
        <v>VA Base Rate * 1</v>
      </c>
      <c r="AR95" s="418" t="str">
        <f>'FY 22 Rural VA Calculator'!AM89</f>
        <v>VA Base Rate * 1</v>
      </c>
      <c r="AS95" s="418" t="str">
        <f>'FY 22 Rural VA Calculator'!AN89</f>
        <v>VA Base Rate * 1</v>
      </c>
      <c r="AT95" s="419" t="str">
        <f>'FY 22 Rural VA Calculator'!AO89</f>
        <v>VA Base Rate * 1</v>
      </c>
      <c r="AU95" s="478" t="str">
        <f>'FY 22 Rural VA Calculator'!AP89</f>
        <v>VA Fee Schedule</v>
      </c>
    </row>
    <row r="96" spans="1:47" x14ac:dyDescent="0.25">
      <c r="A96" s="354" t="str">
        <f>'FY 22 Rural VA Calculator'!A90</f>
        <v>A</v>
      </c>
      <c r="B96" s="328" t="str">
        <f>'FY 22 Rural VA Calculator'!B90</f>
        <v>None/Neither</v>
      </c>
      <c r="C96" s="330">
        <f>'FY 22 Rural VA Calculator'!E90</f>
        <v>29.55</v>
      </c>
      <c r="D96" s="155">
        <f>'FY 22 Rural VA Calculator'!F90</f>
        <v>0.68</v>
      </c>
      <c r="E96" s="199">
        <f>'FY 22 Rural VA Calculator'!G90</f>
        <v>20.094000000000001</v>
      </c>
      <c r="F96" s="337">
        <f>'FY 22 Rural VA Calculator'!AR90</f>
        <v>14.146176000000001</v>
      </c>
      <c r="G96" s="337">
        <f>'FY 22 Rural VA Calculator'!AS90</f>
        <v>5.9478240000000007</v>
      </c>
      <c r="H96" s="356">
        <f>'FY 22 Rural VA Calculator'!AT90</f>
        <v>20.094000000000001</v>
      </c>
      <c r="I96" s="360">
        <f>'FY 22 Rural VA Calculator'!AU90</f>
        <v>20.094000000000001</v>
      </c>
      <c r="J96" s="361">
        <f>'FY 22 Rural VA Calculator'!AV90</f>
        <v>20.094000000000001</v>
      </c>
      <c r="K96" s="361">
        <f>'FY 22 Rural VA Calculator'!AW90</f>
        <v>20.094000000000001</v>
      </c>
      <c r="L96" s="361">
        <f>'FY 22 Rural VA Calculator'!AX90</f>
        <v>20.094000000000001</v>
      </c>
      <c r="M96" s="361">
        <f>'FY 22 Rural VA Calculator'!AY90</f>
        <v>20.094000000000001</v>
      </c>
      <c r="N96" s="361">
        <f>'FY 22 Rural VA Calculator'!AZ90</f>
        <v>20.094000000000001</v>
      </c>
      <c r="O96" s="361">
        <f>'FY 22 Rural VA Calculator'!BA90</f>
        <v>20.094000000000001</v>
      </c>
      <c r="P96" s="361">
        <f>'FY 22 Rural VA Calculator'!BB90</f>
        <v>20.094000000000001</v>
      </c>
      <c r="Q96" s="361">
        <f>'FY 22 Rural VA Calculator'!BC90</f>
        <v>20.094000000000001</v>
      </c>
      <c r="R96" s="361">
        <f>'FY 22 Rural VA Calculator'!BD90</f>
        <v>20.094000000000001</v>
      </c>
      <c r="S96" s="361">
        <f>'FY 22 Rural VA Calculator'!BE90</f>
        <v>20.094000000000001</v>
      </c>
      <c r="T96" s="361">
        <f>'FY 22 Rural VA Calculator'!BF90</f>
        <v>20.094000000000001</v>
      </c>
      <c r="U96" s="361">
        <f>'FY 22 Rural VA Calculator'!BG90</f>
        <v>20.094000000000001</v>
      </c>
      <c r="V96" s="361">
        <f>'FY 22 Rural VA Calculator'!BH90</f>
        <v>20.094000000000001</v>
      </c>
      <c r="X96" s="370" t="str">
        <f>'FY 22 Rural VA Calculator'!A90</f>
        <v>A</v>
      </c>
      <c r="Y96" s="386" t="str">
        <f>'FY 22 Rural VA Calculator'!B90</f>
        <v>None/Neither</v>
      </c>
      <c r="Z96" s="387">
        <f>'FY 22 Rural VA Calculator'!E90</f>
        <v>29.55</v>
      </c>
      <c r="AA96" s="388">
        <f>'FY 22 Rural VA Calculator'!F90</f>
        <v>0.68</v>
      </c>
      <c r="AB96" s="387">
        <f>'FY 22 Rural VA Calculator'!G90</f>
        <v>20.094000000000001</v>
      </c>
      <c r="AC96" s="387">
        <f>'FY 22 Rural VA Calculator'!H90</f>
        <v>12.0564</v>
      </c>
      <c r="AD96" s="336">
        <f>'FY 22 Rural VA Calculator'!Y90</f>
        <v>8.4877056</v>
      </c>
      <c r="AE96" s="336">
        <f>'FY 22 Rural VA Calculator'!Z90</f>
        <v>3.5686944</v>
      </c>
      <c r="AF96" s="377">
        <f>'FY 22 Rural VA Calculator'!AA90</f>
        <v>12.0564</v>
      </c>
      <c r="AG96" s="378">
        <f>'FY 22 Rural VA Calculator'!AB90</f>
        <v>12.0564</v>
      </c>
      <c r="AH96" s="379">
        <f>'FY 22 Rural VA Calculator'!AC90</f>
        <v>12.0564</v>
      </c>
      <c r="AI96" s="379">
        <f>'FY 22 Rural VA Calculator'!AD90</f>
        <v>12.0564</v>
      </c>
      <c r="AJ96" s="379">
        <f>'FY 22 Rural VA Calculator'!AE90</f>
        <v>12.0564</v>
      </c>
      <c r="AK96" s="379">
        <f>'FY 22 Rural VA Calculator'!AF90</f>
        <v>12.0564</v>
      </c>
      <c r="AL96" s="379">
        <f>'FY 22 Rural VA Calculator'!AG90</f>
        <v>12.0564</v>
      </c>
      <c r="AM96" s="379">
        <f>'FY 22 Rural VA Calculator'!AH90</f>
        <v>12.0564</v>
      </c>
      <c r="AN96" s="379">
        <f>'FY 22 Rural VA Calculator'!AI90</f>
        <v>12.0564</v>
      </c>
      <c r="AO96" s="379">
        <f>'FY 22 Rural VA Calculator'!AJ90</f>
        <v>12.0564</v>
      </c>
      <c r="AP96" s="379">
        <f>'FY 22 Rural VA Calculator'!AK90</f>
        <v>12.0564</v>
      </c>
      <c r="AQ96" s="379">
        <f>'FY 22 Rural VA Calculator'!AL90</f>
        <v>12.0564</v>
      </c>
      <c r="AR96" s="379">
        <f>'FY 22 Rural VA Calculator'!AM90</f>
        <v>12.0564</v>
      </c>
      <c r="AS96" s="379">
        <f>'FY 22 Rural VA Calculator'!AN90</f>
        <v>12.0564</v>
      </c>
      <c r="AT96" s="393">
        <f>'FY 22 Rural VA Calculator'!AO90</f>
        <v>12.0564</v>
      </c>
      <c r="AU96" s="395"/>
    </row>
    <row r="97" spans="1:47" x14ac:dyDescent="0.25">
      <c r="A97" s="354" t="str">
        <f>'FY 22 Rural VA Calculator'!A91</f>
        <v>B</v>
      </c>
      <c r="B97" s="328" t="str">
        <f>'FY 22 Rural VA Calculator'!B91</f>
        <v>None/Either</v>
      </c>
      <c r="C97" s="330">
        <f>'FY 22 Rural VA Calculator'!E91</f>
        <v>29.55</v>
      </c>
      <c r="D97" s="155">
        <f>'FY 22 Rural VA Calculator'!F91</f>
        <v>1.82</v>
      </c>
      <c r="E97" s="199">
        <f>'FY 22 Rural VA Calculator'!G91</f>
        <v>53.781000000000006</v>
      </c>
      <c r="F97" s="337">
        <f>'FY 22 Rural VA Calculator'!AR91</f>
        <v>37.861823999999999</v>
      </c>
      <c r="G97" s="337">
        <f>'FY 22 Rural VA Calculator'!AS91</f>
        <v>15.919176000000007</v>
      </c>
      <c r="H97" s="356">
        <f>'FY 22 Rural VA Calculator'!AT91</f>
        <v>53.781000000000006</v>
      </c>
      <c r="I97" s="360">
        <f>'FY 22 Rural VA Calculator'!AU91</f>
        <v>53.781000000000006</v>
      </c>
      <c r="J97" s="361">
        <f>'FY 22 Rural VA Calculator'!AV91</f>
        <v>53.781000000000006</v>
      </c>
      <c r="K97" s="361">
        <f>'FY 22 Rural VA Calculator'!AW91</f>
        <v>53.781000000000006</v>
      </c>
      <c r="L97" s="361">
        <f>'FY 22 Rural VA Calculator'!AX91</f>
        <v>53.781000000000006</v>
      </c>
      <c r="M97" s="361">
        <f>'FY 22 Rural VA Calculator'!AY91</f>
        <v>53.781000000000006</v>
      </c>
      <c r="N97" s="361">
        <f>'FY 22 Rural VA Calculator'!AZ91</f>
        <v>53.781000000000006</v>
      </c>
      <c r="O97" s="361">
        <f>'FY 22 Rural VA Calculator'!BA91</f>
        <v>53.781000000000006</v>
      </c>
      <c r="P97" s="361">
        <f>'FY 22 Rural VA Calculator'!BB91</f>
        <v>53.781000000000006</v>
      </c>
      <c r="Q97" s="361">
        <f>'FY 22 Rural VA Calculator'!BC91</f>
        <v>53.781000000000006</v>
      </c>
      <c r="R97" s="361">
        <f>'FY 22 Rural VA Calculator'!BD91</f>
        <v>53.781000000000006</v>
      </c>
      <c r="S97" s="361">
        <f>'FY 22 Rural VA Calculator'!BE91</f>
        <v>53.781000000000006</v>
      </c>
      <c r="T97" s="361">
        <f>'FY 22 Rural VA Calculator'!BF91</f>
        <v>53.781000000000006</v>
      </c>
      <c r="U97" s="361">
        <f>'FY 22 Rural VA Calculator'!BG91</f>
        <v>53.781000000000006</v>
      </c>
      <c r="V97" s="361">
        <f>'FY 22 Rural VA Calculator'!BH91</f>
        <v>53.781000000000006</v>
      </c>
      <c r="X97" s="370" t="str">
        <f>'FY 22 Rural VA Calculator'!A91</f>
        <v>B</v>
      </c>
      <c r="Y97" s="386" t="str">
        <f>'FY 22 Rural VA Calculator'!B91</f>
        <v>None/Either</v>
      </c>
      <c r="Z97" s="387">
        <f>'FY 22 Rural VA Calculator'!E91</f>
        <v>29.55</v>
      </c>
      <c r="AA97" s="388">
        <f>'FY 22 Rural VA Calculator'!F91</f>
        <v>1.82</v>
      </c>
      <c r="AB97" s="387">
        <f>'FY 22 Rural VA Calculator'!G91</f>
        <v>53.781000000000006</v>
      </c>
      <c r="AC97" s="387">
        <f>'FY 22 Rural VA Calculator'!H91</f>
        <v>32.268599999999999</v>
      </c>
      <c r="AD97" s="336">
        <f>'FY 22 Rural VA Calculator'!Y91</f>
        <v>22.717094399999997</v>
      </c>
      <c r="AE97" s="336">
        <f>'FY 22 Rural VA Calculator'!Z91</f>
        <v>9.5515056000000023</v>
      </c>
      <c r="AF97" s="377">
        <f>'FY 22 Rural VA Calculator'!AA91</f>
        <v>32.268599999999999</v>
      </c>
      <c r="AG97" s="378">
        <f>'FY 22 Rural VA Calculator'!AB91</f>
        <v>32.268599999999999</v>
      </c>
      <c r="AH97" s="379">
        <f>'FY 22 Rural VA Calculator'!AC91</f>
        <v>32.268599999999999</v>
      </c>
      <c r="AI97" s="379">
        <f>'FY 22 Rural VA Calculator'!AD91</f>
        <v>32.268599999999999</v>
      </c>
      <c r="AJ97" s="379">
        <f>'FY 22 Rural VA Calculator'!AE91</f>
        <v>32.268599999999999</v>
      </c>
      <c r="AK97" s="379">
        <f>'FY 22 Rural VA Calculator'!AF91</f>
        <v>32.268599999999999</v>
      </c>
      <c r="AL97" s="379">
        <f>'FY 22 Rural VA Calculator'!AG91</f>
        <v>32.268599999999999</v>
      </c>
      <c r="AM97" s="379">
        <f>'FY 22 Rural VA Calculator'!AH91</f>
        <v>32.268599999999999</v>
      </c>
      <c r="AN97" s="379">
        <f>'FY 22 Rural VA Calculator'!AI91</f>
        <v>32.268599999999999</v>
      </c>
      <c r="AO97" s="379">
        <f>'FY 22 Rural VA Calculator'!AJ91</f>
        <v>32.268599999999999</v>
      </c>
      <c r="AP97" s="379">
        <f>'FY 22 Rural VA Calculator'!AK91</f>
        <v>32.268599999999999</v>
      </c>
      <c r="AQ97" s="379">
        <f>'FY 22 Rural VA Calculator'!AL91</f>
        <v>32.268599999999999</v>
      </c>
      <c r="AR97" s="379">
        <f>'FY 22 Rural VA Calculator'!AM91</f>
        <v>32.268599999999999</v>
      </c>
      <c r="AS97" s="379">
        <f>'FY 22 Rural VA Calculator'!AN91</f>
        <v>32.268599999999999</v>
      </c>
      <c r="AT97" s="393">
        <f>'FY 22 Rural VA Calculator'!AO91</f>
        <v>32.268599999999999</v>
      </c>
      <c r="AU97" s="395"/>
    </row>
    <row r="98" spans="1:47" x14ac:dyDescent="0.25">
      <c r="A98" s="354" t="str">
        <f>'FY 22 Rural VA Calculator'!A92</f>
        <v>C</v>
      </c>
      <c r="B98" s="328" t="str">
        <f>'FY 22 Rural VA Calculator'!B92</f>
        <v>None/Both</v>
      </c>
      <c r="C98" s="330">
        <f>'FY 22 Rural VA Calculator'!E92</f>
        <v>29.55</v>
      </c>
      <c r="D98" s="155">
        <f>'FY 22 Rural VA Calculator'!F92</f>
        <v>2.67</v>
      </c>
      <c r="E98" s="199">
        <f>'FY 22 Rural VA Calculator'!G92</f>
        <v>78.898499999999999</v>
      </c>
      <c r="F98" s="337">
        <f>'FY 22 Rural VA Calculator'!AR92</f>
        <v>55.544543999999995</v>
      </c>
      <c r="G98" s="337">
        <f>'FY 22 Rural VA Calculator'!AS92</f>
        <v>23.353956000000004</v>
      </c>
      <c r="H98" s="356">
        <f>'FY 22 Rural VA Calculator'!AT92</f>
        <v>78.898499999999999</v>
      </c>
      <c r="I98" s="360">
        <f>'FY 22 Rural VA Calculator'!AU92</f>
        <v>78.898499999999999</v>
      </c>
      <c r="J98" s="361">
        <f>'FY 22 Rural VA Calculator'!AV92</f>
        <v>78.898499999999999</v>
      </c>
      <c r="K98" s="361">
        <f>'FY 22 Rural VA Calculator'!AW92</f>
        <v>78.898499999999999</v>
      </c>
      <c r="L98" s="361">
        <f>'FY 22 Rural VA Calculator'!AX92</f>
        <v>78.898499999999999</v>
      </c>
      <c r="M98" s="361">
        <f>'FY 22 Rural VA Calculator'!AY92</f>
        <v>78.898499999999999</v>
      </c>
      <c r="N98" s="361">
        <f>'FY 22 Rural VA Calculator'!AZ92</f>
        <v>78.898499999999999</v>
      </c>
      <c r="O98" s="361">
        <f>'FY 22 Rural VA Calculator'!BA92</f>
        <v>78.898499999999999</v>
      </c>
      <c r="P98" s="361">
        <f>'FY 22 Rural VA Calculator'!BB92</f>
        <v>78.898499999999999</v>
      </c>
      <c r="Q98" s="361">
        <f>'FY 22 Rural VA Calculator'!BC92</f>
        <v>78.898499999999999</v>
      </c>
      <c r="R98" s="361">
        <f>'FY 22 Rural VA Calculator'!BD92</f>
        <v>78.898499999999999</v>
      </c>
      <c r="S98" s="361">
        <f>'FY 22 Rural VA Calculator'!BE92</f>
        <v>78.898499999999999</v>
      </c>
      <c r="T98" s="361">
        <f>'FY 22 Rural VA Calculator'!BF92</f>
        <v>78.898499999999999</v>
      </c>
      <c r="U98" s="361">
        <f>'FY 22 Rural VA Calculator'!BG92</f>
        <v>78.898499999999999</v>
      </c>
      <c r="V98" s="361">
        <f>'FY 22 Rural VA Calculator'!BH92</f>
        <v>78.898499999999999</v>
      </c>
      <c r="X98" s="370" t="str">
        <f>'FY 22 Rural VA Calculator'!A92</f>
        <v>C</v>
      </c>
      <c r="Y98" s="386" t="str">
        <f>'FY 22 Rural VA Calculator'!B92</f>
        <v>None/Both</v>
      </c>
      <c r="Z98" s="387">
        <f>'FY 22 Rural VA Calculator'!E92</f>
        <v>29.55</v>
      </c>
      <c r="AA98" s="388">
        <f>'FY 22 Rural VA Calculator'!F92</f>
        <v>2.67</v>
      </c>
      <c r="AB98" s="387">
        <f>'FY 22 Rural VA Calculator'!G92</f>
        <v>78.898499999999999</v>
      </c>
      <c r="AC98" s="387">
        <f>'FY 22 Rural VA Calculator'!H92</f>
        <v>47.339099999999995</v>
      </c>
      <c r="AD98" s="336">
        <f>'FY 22 Rural VA Calculator'!Y92</f>
        <v>33.326726399999991</v>
      </c>
      <c r="AE98" s="336">
        <f>'FY 22 Rural VA Calculator'!Z92</f>
        <v>14.012373600000004</v>
      </c>
      <c r="AF98" s="377">
        <f>'FY 22 Rural VA Calculator'!AA92</f>
        <v>47.339099999999995</v>
      </c>
      <c r="AG98" s="378">
        <f>'FY 22 Rural VA Calculator'!AB92</f>
        <v>47.339099999999995</v>
      </c>
      <c r="AH98" s="379">
        <f>'FY 22 Rural VA Calculator'!AC92</f>
        <v>47.339099999999995</v>
      </c>
      <c r="AI98" s="379">
        <f>'FY 22 Rural VA Calculator'!AD92</f>
        <v>47.339099999999995</v>
      </c>
      <c r="AJ98" s="379">
        <f>'FY 22 Rural VA Calculator'!AE92</f>
        <v>47.339099999999995</v>
      </c>
      <c r="AK98" s="379">
        <f>'FY 22 Rural VA Calculator'!AF92</f>
        <v>47.339099999999995</v>
      </c>
      <c r="AL98" s="379">
        <f>'FY 22 Rural VA Calculator'!AG92</f>
        <v>47.339099999999995</v>
      </c>
      <c r="AM98" s="379">
        <f>'FY 22 Rural VA Calculator'!AH92</f>
        <v>47.339099999999995</v>
      </c>
      <c r="AN98" s="379">
        <f>'FY 22 Rural VA Calculator'!AI92</f>
        <v>47.339099999999995</v>
      </c>
      <c r="AO98" s="379">
        <f>'FY 22 Rural VA Calculator'!AJ92</f>
        <v>47.339099999999995</v>
      </c>
      <c r="AP98" s="379">
        <f>'FY 22 Rural VA Calculator'!AK92</f>
        <v>47.339099999999995</v>
      </c>
      <c r="AQ98" s="379">
        <f>'FY 22 Rural VA Calculator'!AL92</f>
        <v>47.339099999999995</v>
      </c>
      <c r="AR98" s="379">
        <f>'FY 22 Rural VA Calculator'!AM92</f>
        <v>47.339099999999995</v>
      </c>
      <c r="AS98" s="379">
        <f>'FY 22 Rural VA Calculator'!AN92</f>
        <v>47.339099999999995</v>
      </c>
      <c r="AT98" s="393">
        <f>'FY 22 Rural VA Calculator'!AO92</f>
        <v>47.339099999999995</v>
      </c>
      <c r="AU98" s="395"/>
    </row>
    <row r="99" spans="1:47" x14ac:dyDescent="0.25">
      <c r="A99" s="354" t="str">
        <f>'FY 22 Rural VA Calculator'!A93</f>
        <v>D</v>
      </c>
      <c r="B99" s="328" t="str">
        <f>'FY 22 Rural VA Calculator'!B93</f>
        <v>Any one/Neither</v>
      </c>
      <c r="C99" s="330">
        <f>'FY 22 Rural VA Calculator'!E93</f>
        <v>29.55</v>
      </c>
      <c r="D99" s="155">
        <f>'FY 22 Rural VA Calculator'!F93</f>
        <v>1.46</v>
      </c>
      <c r="E99" s="199">
        <f>'FY 22 Rural VA Calculator'!G93</f>
        <v>43.143000000000001</v>
      </c>
      <c r="F99" s="337">
        <f>'FY 22 Rural VA Calculator'!AR93</f>
        <v>30.372671999999998</v>
      </c>
      <c r="G99" s="337">
        <f>'FY 22 Rural VA Calculator'!AS93</f>
        <v>12.770328000000003</v>
      </c>
      <c r="H99" s="356">
        <f>'FY 22 Rural VA Calculator'!AT93</f>
        <v>43.143000000000001</v>
      </c>
      <c r="I99" s="360">
        <f>'FY 22 Rural VA Calculator'!AU93</f>
        <v>43.143000000000001</v>
      </c>
      <c r="J99" s="361">
        <f>'FY 22 Rural VA Calculator'!AV93</f>
        <v>43.143000000000001</v>
      </c>
      <c r="K99" s="361">
        <f>'FY 22 Rural VA Calculator'!AW93</f>
        <v>43.143000000000001</v>
      </c>
      <c r="L99" s="361">
        <f>'FY 22 Rural VA Calculator'!AX93</f>
        <v>43.143000000000001</v>
      </c>
      <c r="M99" s="361">
        <f>'FY 22 Rural VA Calculator'!AY93</f>
        <v>43.143000000000001</v>
      </c>
      <c r="N99" s="361">
        <f>'FY 22 Rural VA Calculator'!AZ93</f>
        <v>43.143000000000001</v>
      </c>
      <c r="O99" s="361">
        <f>'FY 22 Rural VA Calculator'!BA93</f>
        <v>43.143000000000001</v>
      </c>
      <c r="P99" s="361">
        <f>'FY 22 Rural VA Calculator'!BB93</f>
        <v>43.143000000000001</v>
      </c>
      <c r="Q99" s="361">
        <f>'FY 22 Rural VA Calculator'!BC93</f>
        <v>43.143000000000001</v>
      </c>
      <c r="R99" s="361">
        <f>'FY 22 Rural VA Calculator'!BD93</f>
        <v>43.143000000000001</v>
      </c>
      <c r="S99" s="361">
        <f>'FY 22 Rural VA Calculator'!BE93</f>
        <v>43.143000000000001</v>
      </c>
      <c r="T99" s="361">
        <f>'FY 22 Rural VA Calculator'!BF93</f>
        <v>43.143000000000001</v>
      </c>
      <c r="U99" s="361">
        <f>'FY 22 Rural VA Calculator'!BG93</f>
        <v>43.143000000000001</v>
      </c>
      <c r="V99" s="361">
        <f>'FY 22 Rural VA Calculator'!BH93</f>
        <v>43.143000000000001</v>
      </c>
      <c r="X99" s="370" t="str">
        <f>'FY 22 Rural VA Calculator'!A93</f>
        <v>D</v>
      </c>
      <c r="Y99" s="386" t="str">
        <f>'FY 22 Rural VA Calculator'!B93</f>
        <v>Any one/Neither</v>
      </c>
      <c r="Z99" s="387">
        <f>'FY 22 Rural VA Calculator'!E93</f>
        <v>29.55</v>
      </c>
      <c r="AA99" s="388">
        <f>'FY 22 Rural VA Calculator'!F93</f>
        <v>1.46</v>
      </c>
      <c r="AB99" s="387">
        <f>'FY 22 Rural VA Calculator'!G93</f>
        <v>43.143000000000001</v>
      </c>
      <c r="AC99" s="387">
        <f>'FY 22 Rural VA Calculator'!H93</f>
        <v>25.8858</v>
      </c>
      <c r="AD99" s="336">
        <f>'FY 22 Rural VA Calculator'!Y93</f>
        <v>18.223603199999999</v>
      </c>
      <c r="AE99" s="336">
        <f>'FY 22 Rural VA Calculator'!Z93</f>
        <v>7.6621968000000003</v>
      </c>
      <c r="AF99" s="377">
        <f>'FY 22 Rural VA Calculator'!AA93</f>
        <v>25.8858</v>
      </c>
      <c r="AG99" s="378">
        <f>'FY 22 Rural VA Calculator'!AB93</f>
        <v>25.8858</v>
      </c>
      <c r="AH99" s="379">
        <f>'FY 22 Rural VA Calculator'!AC93</f>
        <v>25.8858</v>
      </c>
      <c r="AI99" s="379">
        <f>'FY 22 Rural VA Calculator'!AD93</f>
        <v>25.8858</v>
      </c>
      <c r="AJ99" s="379">
        <f>'FY 22 Rural VA Calculator'!AE93</f>
        <v>25.8858</v>
      </c>
      <c r="AK99" s="379">
        <f>'FY 22 Rural VA Calculator'!AF93</f>
        <v>25.8858</v>
      </c>
      <c r="AL99" s="379">
        <f>'FY 22 Rural VA Calculator'!AG93</f>
        <v>25.8858</v>
      </c>
      <c r="AM99" s="379">
        <f>'FY 22 Rural VA Calculator'!AH93</f>
        <v>25.8858</v>
      </c>
      <c r="AN99" s="379">
        <f>'FY 22 Rural VA Calculator'!AI93</f>
        <v>25.8858</v>
      </c>
      <c r="AO99" s="379">
        <f>'FY 22 Rural VA Calculator'!AJ93</f>
        <v>25.8858</v>
      </c>
      <c r="AP99" s="379">
        <f>'FY 22 Rural VA Calculator'!AK93</f>
        <v>25.8858</v>
      </c>
      <c r="AQ99" s="379">
        <f>'FY 22 Rural VA Calculator'!AL93</f>
        <v>25.8858</v>
      </c>
      <c r="AR99" s="379">
        <f>'FY 22 Rural VA Calculator'!AM93</f>
        <v>25.8858</v>
      </c>
      <c r="AS99" s="379">
        <f>'FY 22 Rural VA Calculator'!AN93</f>
        <v>25.8858</v>
      </c>
      <c r="AT99" s="393">
        <f>'FY 22 Rural VA Calculator'!AO93</f>
        <v>25.8858</v>
      </c>
      <c r="AU99" s="395"/>
    </row>
    <row r="100" spans="1:47" x14ac:dyDescent="0.25">
      <c r="A100" s="354" t="str">
        <f>'FY 22 Rural VA Calculator'!A94</f>
        <v>E</v>
      </c>
      <c r="B100" s="328" t="str">
        <f>'FY 22 Rural VA Calculator'!B94</f>
        <v>Any one/Either</v>
      </c>
      <c r="C100" s="330">
        <f>'FY 22 Rural VA Calculator'!E94</f>
        <v>29.55</v>
      </c>
      <c r="D100" s="155">
        <f>'FY 22 Rural VA Calculator'!F94</f>
        <v>2.34</v>
      </c>
      <c r="E100" s="199">
        <f>'FY 22 Rural VA Calculator'!G94</f>
        <v>69.146999999999991</v>
      </c>
      <c r="F100" s="337">
        <f>'FY 22 Rural VA Calculator'!AR94</f>
        <v>48.679487999999992</v>
      </c>
      <c r="G100" s="337">
        <f>'FY 22 Rural VA Calculator'!AS94</f>
        <v>20.467511999999999</v>
      </c>
      <c r="H100" s="356">
        <f>'FY 22 Rural VA Calculator'!AT94</f>
        <v>69.146999999999991</v>
      </c>
      <c r="I100" s="360">
        <f>'FY 22 Rural VA Calculator'!AU94</f>
        <v>69.146999999999991</v>
      </c>
      <c r="J100" s="361">
        <f>'FY 22 Rural VA Calculator'!AV94</f>
        <v>69.146999999999991</v>
      </c>
      <c r="K100" s="361">
        <f>'FY 22 Rural VA Calculator'!AW94</f>
        <v>69.146999999999991</v>
      </c>
      <c r="L100" s="361">
        <f>'FY 22 Rural VA Calculator'!AX94</f>
        <v>69.146999999999991</v>
      </c>
      <c r="M100" s="361">
        <f>'FY 22 Rural VA Calculator'!AY94</f>
        <v>69.146999999999991</v>
      </c>
      <c r="N100" s="361">
        <f>'FY 22 Rural VA Calculator'!AZ94</f>
        <v>69.146999999999991</v>
      </c>
      <c r="O100" s="361">
        <f>'FY 22 Rural VA Calculator'!BA94</f>
        <v>69.146999999999991</v>
      </c>
      <c r="P100" s="361">
        <f>'FY 22 Rural VA Calculator'!BB94</f>
        <v>69.146999999999991</v>
      </c>
      <c r="Q100" s="361">
        <f>'FY 22 Rural VA Calculator'!BC94</f>
        <v>69.146999999999991</v>
      </c>
      <c r="R100" s="361">
        <f>'FY 22 Rural VA Calculator'!BD94</f>
        <v>69.146999999999991</v>
      </c>
      <c r="S100" s="361">
        <f>'FY 22 Rural VA Calculator'!BE94</f>
        <v>69.146999999999991</v>
      </c>
      <c r="T100" s="361">
        <f>'FY 22 Rural VA Calculator'!BF94</f>
        <v>69.146999999999991</v>
      </c>
      <c r="U100" s="361">
        <f>'FY 22 Rural VA Calculator'!BG94</f>
        <v>69.146999999999991</v>
      </c>
      <c r="V100" s="361">
        <f>'FY 22 Rural VA Calculator'!BH94</f>
        <v>69.146999999999991</v>
      </c>
      <c r="X100" s="370" t="str">
        <f>'FY 22 Rural VA Calculator'!A94</f>
        <v>E</v>
      </c>
      <c r="Y100" s="386" t="str">
        <f>'FY 22 Rural VA Calculator'!B94</f>
        <v>Any one/Either</v>
      </c>
      <c r="Z100" s="387">
        <f>'FY 22 Rural VA Calculator'!E94</f>
        <v>29.55</v>
      </c>
      <c r="AA100" s="388">
        <f>'FY 22 Rural VA Calculator'!F94</f>
        <v>2.34</v>
      </c>
      <c r="AB100" s="387">
        <f>'FY 22 Rural VA Calculator'!G94</f>
        <v>69.146999999999991</v>
      </c>
      <c r="AC100" s="387">
        <f>'FY 22 Rural VA Calculator'!H94</f>
        <v>41.488199999999992</v>
      </c>
      <c r="AD100" s="336">
        <f>'FY 22 Rural VA Calculator'!Y94</f>
        <v>29.207692799999993</v>
      </c>
      <c r="AE100" s="336">
        <f>'FY 22 Rural VA Calculator'!Z94</f>
        <v>12.280507199999999</v>
      </c>
      <c r="AF100" s="377">
        <f>'FY 22 Rural VA Calculator'!AA94</f>
        <v>41.488199999999992</v>
      </c>
      <c r="AG100" s="378">
        <f>'FY 22 Rural VA Calculator'!AB94</f>
        <v>41.488199999999992</v>
      </c>
      <c r="AH100" s="379">
        <f>'FY 22 Rural VA Calculator'!AC94</f>
        <v>41.488199999999992</v>
      </c>
      <c r="AI100" s="379">
        <f>'FY 22 Rural VA Calculator'!AD94</f>
        <v>41.488199999999992</v>
      </c>
      <c r="AJ100" s="379">
        <f>'FY 22 Rural VA Calculator'!AE94</f>
        <v>41.488199999999992</v>
      </c>
      <c r="AK100" s="379">
        <f>'FY 22 Rural VA Calculator'!AF94</f>
        <v>41.488199999999992</v>
      </c>
      <c r="AL100" s="379">
        <f>'FY 22 Rural VA Calculator'!AG94</f>
        <v>41.488199999999992</v>
      </c>
      <c r="AM100" s="379">
        <f>'FY 22 Rural VA Calculator'!AH94</f>
        <v>41.488199999999992</v>
      </c>
      <c r="AN100" s="379">
        <f>'FY 22 Rural VA Calculator'!AI94</f>
        <v>41.488199999999992</v>
      </c>
      <c r="AO100" s="379">
        <f>'FY 22 Rural VA Calculator'!AJ94</f>
        <v>41.488199999999992</v>
      </c>
      <c r="AP100" s="379">
        <f>'FY 22 Rural VA Calculator'!AK94</f>
        <v>41.488199999999992</v>
      </c>
      <c r="AQ100" s="379">
        <f>'FY 22 Rural VA Calculator'!AL94</f>
        <v>41.488199999999992</v>
      </c>
      <c r="AR100" s="379">
        <f>'FY 22 Rural VA Calculator'!AM94</f>
        <v>41.488199999999992</v>
      </c>
      <c r="AS100" s="379">
        <f>'FY 22 Rural VA Calculator'!AN94</f>
        <v>41.488199999999992</v>
      </c>
      <c r="AT100" s="393">
        <f>'FY 22 Rural VA Calculator'!AO94</f>
        <v>41.488199999999992</v>
      </c>
      <c r="AU100" s="395"/>
    </row>
    <row r="101" spans="1:47" x14ac:dyDescent="0.25">
      <c r="A101" s="354" t="str">
        <f>'FY 22 Rural VA Calculator'!A95</f>
        <v>F</v>
      </c>
      <c r="B101" s="328" t="str">
        <f>'FY 22 Rural VA Calculator'!B95</f>
        <v>Any one/Both</v>
      </c>
      <c r="C101" s="330">
        <f>'FY 22 Rural VA Calculator'!E95</f>
        <v>29.55</v>
      </c>
      <c r="D101" s="155">
        <f>'FY 22 Rural VA Calculator'!F95</f>
        <v>2.98</v>
      </c>
      <c r="E101" s="199">
        <f>'FY 22 Rural VA Calculator'!G95</f>
        <v>88.058999999999997</v>
      </c>
      <c r="F101" s="337">
        <f>'FY 22 Rural VA Calculator'!AR95</f>
        <v>61.993535999999992</v>
      </c>
      <c r="G101" s="337">
        <f>'FY 22 Rural VA Calculator'!AS95</f>
        <v>26.065464000000006</v>
      </c>
      <c r="H101" s="356">
        <f>'FY 22 Rural VA Calculator'!AT95</f>
        <v>88.058999999999997</v>
      </c>
      <c r="I101" s="360">
        <f>'FY 22 Rural VA Calculator'!AU95</f>
        <v>88.058999999999997</v>
      </c>
      <c r="J101" s="361">
        <f>'FY 22 Rural VA Calculator'!AV95</f>
        <v>88.058999999999997</v>
      </c>
      <c r="K101" s="361">
        <f>'FY 22 Rural VA Calculator'!AW95</f>
        <v>88.058999999999997</v>
      </c>
      <c r="L101" s="361">
        <f>'FY 22 Rural VA Calculator'!AX95</f>
        <v>88.058999999999997</v>
      </c>
      <c r="M101" s="361">
        <f>'FY 22 Rural VA Calculator'!AY95</f>
        <v>88.058999999999997</v>
      </c>
      <c r="N101" s="361">
        <f>'FY 22 Rural VA Calculator'!AZ95</f>
        <v>88.058999999999997</v>
      </c>
      <c r="O101" s="361">
        <f>'FY 22 Rural VA Calculator'!BA95</f>
        <v>88.058999999999997</v>
      </c>
      <c r="P101" s="361">
        <f>'FY 22 Rural VA Calculator'!BB95</f>
        <v>88.058999999999997</v>
      </c>
      <c r="Q101" s="361">
        <f>'FY 22 Rural VA Calculator'!BC95</f>
        <v>88.058999999999997</v>
      </c>
      <c r="R101" s="361">
        <f>'FY 22 Rural VA Calculator'!BD95</f>
        <v>88.058999999999997</v>
      </c>
      <c r="S101" s="361">
        <f>'FY 22 Rural VA Calculator'!BE95</f>
        <v>88.058999999999997</v>
      </c>
      <c r="T101" s="361">
        <f>'FY 22 Rural VA Calculator'!BF95</f>
        <v>88.058999999999997</v>
      </c>
      <c r="U101" s="361">
        <f>'FY 22 Rural VA Calculator'!BG95</f>
        <v>88.058999999999997</v>
      </c>
      <c r="V101" s="361">
        <f>'FY 22 Rural VA Calculator'!BH95</f>
        <v>88.058999999999997</v>
      </c>
      <c r="X101" s="370" t="str">
        <f>'FY 22 Rural VA Calculator'!A95</f>
        <v>F</v>
      </c>
      <c r="Y101" s="386" t="str">
        <f>'FY 22 Rural VA Calculator'!B95</f>
        <v>Any one/Both</v>
      </c>
      <c r="Z101" s="387">
        <f>'FY 22 Rural VA Calculator'!E95</f>
        <v>29.55</v>
      </c>
      <c r="AA101" s="388">
        <f>'FY 22 Rural VA Calculator'!F95</f>
        <v>2.98</v>
      </c>
      <c r="AB101" s="387">
        <f>'FY 22 Rural VA Calculator'!G95</f>
        <v>88.058999999999997</v>
      </c>
      <c r="AC101" s="387">
        <f>'FY 22 Rural VA Calculator'!H95</f>
        <v>52.8354</v>
      </c>
      <c r="AD101" s="336">
        <f>'FY 22 Rural VA Calculator'!Y95</f>
        <v>37.196121599999998</v>
      </c>
      <c r="AE101" s="336">
        <f>'FY 22 Rural VA Calculator'!Z95</f>
        <v>15.639278400000002</v>
      </c>
      <c r="AF101" s="377">
        <f>'FY 22 Rural VA Calculator'!AA95</f>
        <v>52.8354</v>
      </c>
      <c r="AG101" s="378">
        <f>'FY 22 Rural VA Calculator'!AB95</f>
        <v>52.8354</v>
      </c>
      <c r="AH101" s="379">
        <f>'FY 22 Rural VA Calculator'!AC95</f>
        <v>52.8354</v>
      </c>
      <c r="AI101" s="379">
        <f>'FY 22 Rural VA Calculator'!AD95</f>
        <v>52.8354</v>
      </c>
      <c r="AJ101" s="379">
        <f>'FY 22 Rural VA Calculator'!AE95</f>
        <v>52.8354</v>
      </c>
      <c r="AK101" s="379">
        <f>'FY 22 Rural VA Calculator'!AF95</f>
        <v>52.8354</v>
      </c>
      <c r="AL101" s="379">
        <f>'FY 22 Rural VA Calculator'!AG95</f>
        <v>52.8354</v>
      </c>
      <c r="AM101" s="379">
        <f>'FY 22 Rural VA Calculator'!AH95</f>
        <v>52.8354</v>
      </c>
      <c r="AN101" s="379">
        <f>'FY 22 Rural VA Calculator'!AI95</f>
        <v>52.8354</v>
      </c>
      <c r="AO101" s="379">
        <f>'FY 22 Rural VA Calculator'!AJ95</f>
        <v>52.8354</v>
      </c>
      <c r="AP101" s="379">
        <f>'FY 22 Rural VA Calculator'!AK95</f>
        <v>52.8354</v>
      </c>
      <c r="AQ101" s="379">
        <f>'FY 22 Rural VA Calculator'!AL95</f>
        <v>52.8354</v>
      </c>
      <c r="AR101" s="379">
        <f>'FY 22 Rural VA Calculator'!AM95</f>
        <v>52.8354</v>
      </c>
      <c r="AS101" s="379">
        <f>'FY 22 Rural VA Calculator'!AN95</f>
        <v>52.8354</v>
      </c>
      <c r="AT101" s="393">
        <f>'FY 22 Rural VA Calculator'!AO95</f>
        <v>52.8354</v>
      </c>
      <c r="AU101" s="395"/>
    </row>
    <row r="102" spans="1:47" x14ac:dyDescent="0.25">
      <c r="A102" s="354" t="str">
        <f>'FY 22 Rural VA Calculator'!A96</f>
        <v>G</v>
      </c>
      <c r="B102" s="328" t="str">
        <f>'FY 22 Rural VA Calculator'!B96</f>
        <v>Any two/Neither</v>
      </c>
      <c r="C102" s="330">
        <f>'FY 22 Rural VA Calculator'!E96</f>
        <v>29.55</v>
      </c>
      <c r="D102" s="155">
        <f>'FY 22 Rural VA Calculator'!F96</f>
        <v>2.04</v>
      </c>
      <c r="E102" s="199">
        <f>'FY 22 Rural VA Calculator'!G96</f>
        <v>60.282000000000004</v>
      </c>
      <c r="F102" s="337">
        <f>'FY 22 Rural VA Calculator'!AR96</f>
        <v>42.438527999999998</v>
      </c>
      <c r="G102" s="337">
        <f>'FY 22 Rural VA Calculator'!AS96</f>
        <v>17.843472000000006</v>
      </c>
      <c r="H102" s="356">
        <f>'FY 22 Rural VA Calculator'!AT96</f>
        <v>60.282000000000004</v>
      </c>
      <c r="I102" s="360">
        <f>'FY 22 Rural VA Calculator'!AU96</f>
        <v>60.282000000000004</v>
      </c>
      <c r="J102" s="361">
        <f>'FY 22 Rural VA Calculator'!AV96</f>
        <v>60.282000000000004</v>
      </c>
      <c r="K102" s="361">
        <f>'FY 22 Rural VA Calculator'!AW96</f>
        <v>60.282000000000004</v>
      </c>
      <c r="L102" s="361">
        <f>'FY 22 Rural VA Calculator'!AX96</f>
        <v>60.282000000000004</v>
      </c>
      <c r="M102" s="361">
        <f>'FY 22 Rural VA Calculator'!AY96</f>
        <v>60.282000000000004</v>
      </c>
      <c r="N102" s="361">
        <f>'FY 22 Rural VA Calculator'!AZ96</f>
        <v>60.282000000000004</v>
      </c>
      <c r="O102" s="361">
        <f>'FY 22 Rural VA Calculator'!BA96</f>
        <v>60.282000000000004</v>
      </c>
      <c r="P102" s="361">
        <f>'FY 22 Rural VA Calculator'!BB96</f>
        <v>60.282000000000004</v>
      </c>
      <c r="Q102" s="361">
        <f>'FY 22 Rural VA Calculator'!BC96</f>
        <v>60.282000000000004</v>
      </c>
      <c r="R102" s="361">
        <f>'FY 22 Rural VA Calculator'!BD96</f>
        <v>60.282000000000004</v>
      </c>
      <c r="S102" s="361">
        <f>'FY 22 Rural VA Calculator'!BE96</f>
        <v>60.282000000000004</v>
      </c>
      <c r="T102" s="361">
        <f>'FY 22 Rural VA Calculator'!BF96</f>
        <v>60.282000000000004</v>
      </c>
      <c r="U102" s="361">
        <f>'FY 22 Rural VA Calculator'!BG96</f>
        <v>60.282000000000004</v>
      </c>
      <c r="V102" s="361">
        <f>'FY 22 Rural VA Calculator'!BH96</f>
        <v>60.282000000000004</v>
      </c>
      <c r="X102" s="370" t="str">
        <f>'FY 22 Rural VA Calculator'!A96</f>
        <v>G</v>
      </c>
      <c r="Y102" s="386" t="str">
        <f>'FY 22 Rural VA Calculator'!B96</f>
        <v>Any two/Neither</v>
      </c>
      <c r="Z102" s="387">
        <f>'FY 22 Rural VA Calculator'!E96</f>
        <v>29.55</v>
      </c>
      <c r="AA102" s="388">
        <f>'FY 22 Rural VA Calculator'!F96</f>
        <v>2.04</v>
      </c>
      <c r="AB102" s="387">
        <f>'FY 22 Rural VA Calculator'!G96</f>
        <v>60.282000000000004</v>
      </c>
      <c r="AC102" s="387">
        <f>'FY 22 Rural VA Calculator'!H96</f>
        <v>36.169200000000004</v>
      </c>
      <c r="AD102" s="336">
        <f>'FY 22 Rural VA Calculator'!Y96</f>
        <v>25.463116800000002</v>
      </c>
      <c r="AE102" s="336">
        <f>'FY 22 Rural VA Calculator'!Z96</f>
        <v>10.706083200000002</v>
      </c>
      <c r="AF102" s="377">
        <f>'FY 22 Rural VA Calculator'!AA96</f>
        <v>36.169200000000004</v>
      </c>
      <c r="AG102" s="378">
        <f>'FY 22 Rural VA Calculator'!AB96</f>
        <v>36.169200000000004</v>
      </c>
      <c r="AH102" s="379">
        <f>'FY 22 Rural VA Calculator'!AC96</f>
        <v>36.169200000000004</v>
      </c>
      <c r="AI102" s="379">
        <f>'FY 22 Rural VA Calculator'!AD96</f>
        <v>36.169200000000004</v>
      </c>
      <c r="AJ102" s="379">
        <f>'FY 22 Rural VA Calculator'!AE96</f>
        <v>36.169200000000004</v>
      </c>
      <c r="AK102" s="379">
        <f>'FY 22 Rural VA Calculator'!AF96</f>
        <v>36.169200000000004</v>
      </c>
      <c r="AL102" s="379">
        <f>'FY 22 Rural VA Calculator'!AG96</f>
        <v>36.169200000000004</v>
      </c>
      <c r="AM102" s="379">
        <f>'FY 22 Rural VA Calculator'!AH96</f>
        <v>36.169200000000004</v>
      </c>
      <c r="AN102" s="379">
        <f>'FY 22 Rural VA Calculator'!AI96</f>
        <v>36.169200000000004</v>
      </c>
      <c r="AO102" s="379">
        <f>'FY 22 Rural VA Calculator'!AJ96</f>
        <v>36.169200000000004</v>
      </c>
      <c r="AP102" s="379">
        <f>'FY 22 Rural VA Calculator'!AK96</f>
        <v>36.169200000000004</v>
      </c>
      <c r="AQ102" s="379">
        <f>'FY 22 Rural VA Calculator'!AL96</f>
        <v>36.169200000000004</v>
      </c>
      <c r="AR102" s="379">
        <f>'FY 22 Rural VA Calculator'!AM96</f>
        <v>36.169200000000004</v>
      </c>
      <c r="AS102" s="379">
        <f>'FY 22 Rural VA Calculator'!AN96</f>
        <v>36.169200000000004</v>
      </c>
      <c r="AT102" s="393">
        <f>'FY 22 Rural VA Calculator'!AO96</f>
        <v>36.169200000000004</v>
      </c>
      <c r="AU102" s="395"/>
    </row>
    <row r="103" spans="1:47" x14ac:dyDescent="0.25">
      <c r="A103" s="354" t="str">
        <f>'FY 22 Rural VA Calculator'!A97</f>
        <v>H</v>
      </c>
      <c r="B103" s="328" t="str">
        <f>'FY 22 Rural VA Calculator'!B97</f>
        <v>Any two/Either</v>
      </c>
      <c r="C103" s="330">
        <f>'FY 22 Rural VA Calculator'!E97</f>
        <v>29.55</v>
      </c>
      <c r="D103" s="155">
        <f>'FY 22 Rural VA Calculator'!F97</f>
        <v>2.86</v>
      </c>
      <c r="E103" s="199">
        <f>'FY 22 Rural VA Calculator'!G97</f>
        <v>84.513000000000005</v>
      </c>
      <c r="F103" s="337">
        <f>'FY 22 Rural VA Calculator'!AR97</f>
        <v>59.497152</v>
      </c>
      <c r="G103" s="337">
        <f>'FY 22 Rural VA Calculator'!AS97</f>
        <v>25.015848000000005</v>
      </c>
      <c r="H103" s="356">
        <f>'FY 22 Rural VA Calculator'!AT97</f>
        <v>84.513000000000005</v>
      </c>
      <c r="I103" s="360">
        <f>'FY 22 Rural VA Calculator'!AU97</f>
        <v>84.513000000000005</v>
      </c>
      <c r="J103" s="361">
        <f>'FY 22 Rural VA Calculator'!AV97</f>
        <v>84.513000000000005</v>
      </c>
      <c r="K103" s="361">
        <f>'FY 22 Rural VA Calculator'!AW97</f>
        <v>84.513000000000005</v>
      </c>
      <c r="L103" s="361">
        <f>'FY 22 Rural VA Calculator'!AX97</f>
        <v>84.513000000000005</v>
      </c>
      <c r="M103" s="361">
        <f>'FY 22 Rural VA Calculator'!AY97</f>
        <v>84.513000000000005</v>
      </c>
      <c r="N103" s="361">
        <f>'FY 22 Rural VA Calculator'!AZ97</f>
        <v>84.513000000000005</v>
      </c>
      <c r="O103" s="361">
        <f>'FY 22 Rural VA Calculator'!BA97</f>
        <v>84.513000000000005</v>
      </c>
      <c r="P103" s="361">
        <f>'FY 22 Rural VA Calculator'!BB97</f>
        <v>84.513000000000005</v>
      </c>
      <c r="Q103" s="361">
        <f>'FY 22 Rural VA Calculator'!BC97</f>
        <v>84.513000000000005</v>
      </c>
      <c r="R103" s="361">
        <f>'FY 22 Rural VA Calculator'!BD97</f>
        <v>84.513000000000005</v>
      </c>
      <c r="S103" s="361">
        <f>'FY 22 Rural VA Calculator'!BE97</f>
        <v>84.513000000000005</v>
      </c>
      <c r="T103" s="361">
        <f>'FY 22 Rural VA Calculator'!BF97</f>
        <v>84.513000000000005</v>
      </c>
      <c r="U103" s="361">
        <f>'FY 22 Rural VA Calculator'!BG97</f>
        <v>84.513000000000005</v>
      </c>
      <c r="V103" s="361">
        <f>'FY 22 Rural VA Calculator'!BH97</f>
        <v>84.513000000000005</v>
      </c>
      <c r="X103" s="370" t="str">
        <f>'FY 22 Rural VA Calculator'!A97</f>
        <v>H</v>
      </c>
      <c r="Y103" s="386" t="str">
        <f>'FY 22 Rural VA Calculator'!B97</f>
        <v>Any two/Either</v>
      </c>
      <c r="Z103" s="387">
        <f>'FY 22 Rural VA Calculator'!E97</f>
        <v>29.55</v>
      </c>
      <c r="AA103" s="388">
        <f>'FY 22 Rural VA Calculator'!F97</f>
        <v>2.86</v>
      </c>
      <c r="AB103" s="387">
        <f>'FY 22 Rural VA Calculator'!G97</f>
        <v>84.513000000000005</v>
      </c>
      <c r="AC103" s="387">
        <f>'FY 22 Rural VA Calculator'!H97</f>
        <v>50.707799999999999</v>
      </c>
      <c r="AD103" s="336">
        <f>'FY 22 Rural VA Calculator'!Y97</f>
        <v>35.6982912</v>
      </c>
      <c r="AE103" s="336">
        <f>'FY 22 Rural VA Calculator'!Z97</f>
        <v>15.009508799999999</v>
      </c>
      <c r="AF103" s="377">
        <f>'FY 22 Rural VA Calculator'!AA97</f>
        <v>50.707799999999999</v>
      </c>
      <c r="AG103" s="378">
        <f>'FY 22 Rural VA Calculator'!AB97</f>
        <v>50.707799999999999</v>
      </c>
      <c r="AH103" s="379">
        <f>'FY 22 Rural VA Calculator'!AC97</f>
        <v>50.707799999999999</v>
      </c>
      <c r="AI103" s="379">
        <f>'FY 22 Rural VA Calculator'!AD97</f>
        <v>50.707799999999999</v>
      </c>
      <c r="AJ103" s="379">
        <f>'FY 22 Rural VA Calculator'!AE97</f>
        <v>50.707799999999999</v>
      </c>
      <c r="AK103" s="379">
        <f>'FY 22 Rural VA Calculator'!AF97</f>
        <v>50.707799999999999</v>
      </c>
      <c r="AL103" s="379">
        <f>'FY 22 Rural VA Calculator'!AG97</f>
        <v>50.707799999999999</v>
      </c>
      <c r="AM103" s="379">
        <f>'FY 22 Rural VA Calculator'!AH97</f>
        <v>50.707799999999999</v>
      </c>
      <c r="AN103" s="379">
        <f>'FY 22 Rural VA Calculator'!AI97</f>
        <v>50.707799999999999</v>
      </c>
      <c r="AO103" s="379">
        <f>'FY 22 Rural VA Calculator'!AJ97</f>
        <v>50.707799999999999</v>
      </c>
      <c r="AP103" s="379">
        <f>'FY 22 Rural VA Calculator'!AK97</f>
        <v>50.707799999999999</v>
      </c>
      <c r="AQ103" s="379">
        <f>'FY 22 Rural VA Calculator'!AL97</f>
        <v>50.707799999999999</v>
      </c>
      <c r="AR103" s="379">
        <f>'FY 22 Rural VA Calculator'!AM97</f>
        <v>50.707799999999999</v>
      </c>
      <c r="AS103" s="379">
        <f>'FY 22 Rural VA Calculator'!AN97</f>
        <v>50.707799999999999</v>
      </c>
      <c r="AT103" s="393">
        <f>'FY 22 Rural VA Calculator'!AO97</f>
        <v>50.707799999999999</v>
      </c>
      <c r="AU103" s="395"/>
    </row>
    <row r="104" spans="1:47" x14ac:dyDescent="0.25">
      <c r="A104" s="354" t="str">
        <f>'FY 22 Rural VA Calculator'!A98</f>
        <v>I</v>
      </c>
      <c r="B104" s="328" t="str">
        <f>'FY 22 Rural VA Calculator'!B98</f>
        <v>Any two/Both</v>
      </c>
      <c r="C104" s="330">
        <f>'FY 22 Rural VA Calculator'!E98</f>
        <v>29.55</v>
      </c>
      <c r="D104" s="155">
        <f>'FY 22 Rural VA Calculator'!F98</f>
        <v>3.53</v>
      </c>
      <c r="E104" s="199">
        <f>'FY 22 Rural VA Calculator'!G98</f>
        <v>104.3115</v>
      </c>
      <c r="F104" s="337">
        <f>'FY 22 Rural VA Calculator'!AR98</f>
        <v>73.435295999999994</v>
      </c>
      <c r="G104" s="337">
        <f>'FY 22 Rural VA Calculator'!AS98</f>
        <v>30.876204000000001</v>
      </c>
      <c r="H104" s="356">
        <f>'FY 22 Rural VA Calculator'!AT98</f>
        <v>104.3115</v>
      </c>
      <c r="I104" s="360">
        <f>'FY 22 Rural VA Calculator'!AU98</f>
        <v>104.3115</v>
      </c>
      <c r="J104" s="361">
        <f>'FY 22 Rural VA Calculator'!AV98</f>
        <v>104.3115</v>
      </c>
      <c r="K104" s="361">
        <f>'FY 22 Rural VA Calculator'!AW98</f>
        <v>104.3115</v>
      </c>
      <c r="L104" s="361">
        <f>'FY 22 Rural VA Calculator'!AX98</f>
        <v>104.3115</v>
      </c>
      <c r="M104" s="361">
        <f>'FY 22 Rural VA Calculator'!AY98</f>
        <v>104.3115</v>
      </c>
      <c r="N104" s="361">
        <f>'FY 22 Rural VA Calculator'!AZ98</f>
        <v>104.3115</v>
      </c>
      <c r="O104" s="361">
        <f>'FY 22 Rural VA Calculator'!BA98</f>
        <v>104.3115</v>
      </c>
      <c r="P104" s="361">
        <f>'FY 22 Rural VA Calculator'!BB98</f>
        <v>104.3115</v>
      </c>
      <c r="Q104" s="361">
        <f>'FY 22 Rural VA Calculator'!BC98</f>
        <v>104.3115</v>
      </c>
      <c r="R104" s="361">
        <f>'FY 22 Rural VA Calculator'!BD98</f>
        <v>104.3115</v>
      </c>
      <c r="S104" s="361">
        <f>'FY 22 Rural VA Calculator'!BE98</f>
        <v>104.3115</v>
      </c>
      <c r="T104" s="361">
        <f>'FY 22 Rural VA Calculator'!BF98</f>
        <v>104.3115</v>
      </c>
      <c r="U104" s="361">
        <f>'FY 22 Rural VA Calculator'!BG98</f>
        <v>104.3115</v>
      </c>
      <c r="V104" s="361">
        <f>'FY 22 Rural VA Calculator'!BH98</f>
        <v>104.3115</v>
      </c>
      <c r="X104" s="370" t="str">
        <f>'FY 22 Rural VA Calculator'!A98</f>
        <v>I</v>
      </c>
      <c r="Y104" s="386" t="str">
        <f>'FY 22 Rural VA Calculator'!B98</f>
        <v>Any two/Both</v>
      </c>
      <c r="Z104" s="387">
        <f>'FY 22 Rural VA Calculator'!E98</f>
        <v>29.55</v>
      </c>
      <c r="AA104" s="388">
        <f>'FY 22 Rural VA Calculator'!F98</f>
        <v>3.53</v>
      </c>
      <c r="AB104" s="387">
        <f>'FY 22 Rural VA Calculator'!G98</f>
        <v>104.3115</v>
      </c>
      <c r="AC104" s="387">
        <f>'FY 22 Rural VA Calculator'!H98</f>
        <v>62.586899999999993</v>
      </c>
      <c r="AD104" s="336">
        <f>'FY 22 Rural VA Calculator'!Y98</f>
        <v>44.061177599999994</v>
      </c>
      <c r="AE104" s="336">
        <f>'FY 22 Rural VA Calculator'!Z98</f>
        <v>18.525722399999999</v>
      </c>
      <c r="AF104" s="377">
        <f>'FY 22 Rural VA Calculator'!AA98</f>
        <v>62.586899999999993</v>
      </c>
      <c r="AG104" s="378">
        <f>'FY 22 Rural VA Calculator'!AB98</f>
        <v>62.586899999999993</v>
      </c>
      <c r="AH104" s="379">
        <f>'FY 22 Rural VA Calculator'!AC98</f>
        <v>62.586899999999993</v>
      </c>
      <c r="AI104" s="379">
        <f>'FY 22 Rural VA Calculator'!AD98</f>
        <v>62.586899999999993</v>
      </c>
      <c r="AJ104" s="379">
        <f>'FY 22 Rural VA Calculator'!AE98</f>
        <v>62.586899999999993</v>
      </c>
      <c r="AK104" s="379">
        <f>'FY 22 Rural VA Calculator'!AF98</f>
        <v>62.586899999999993</v>
      </c>
      <c r="AL104" s="379">
        <f>'FY 22 Rural VA Calculator'!AG98</f>
        <v>62.586899999999993</v>
      </c>
      <c r="AM104" s="379">
        <f>'FY 22 Rural VA Calculator'!AH98</f>
        <v>62.586899999999993</v>
      </c>
      <c r="AN104" s="379">
        <f>'FY 22 Rural VA Calculator'!AI98</f>
        <v>62.586899999999993</v>
      </c>
      <c r="AO104" s="379">
        <f>'FY 22 Rural VA Calculator'!AJ98</f>
        <v>62.586899999999993</v>
      </c>
      <c r="AP104" s="379">
        <f>'FY 22 Rural VA Calculator'!AK98</f>
        <v>62.586899999999993</v>
      </c>
      <c r="AQ104" s="379">
        <f>'FY 22 Rural VA Calculator'!AL98</f>
        <v>62.586899999999993</v>
      </c>
      <c r="AR104" s="379">
        <f>'FY 22 Rural VA Calculator'!AM98</f>
        <v>62.586899999999993</v>
      </c>
      <c r="AS104" s="379">
        <f>'FY 22 Rural VA Calculator'!AN98</f>
        <v>62.586899999999993</v>
      </c>
      <c r="AT104" s="393">
        <f>'FY 22 Rural VA Calculator'!AO98</f>
        <v>62.586899999999993</v>
      </c>
      <c r="AU104" s="395"/>
    </row>
    <row r="105" spans="1:47" x14ac:dyDescent="0.25">
      <c r="A105" s="354" t="str">
        <f>'FY 22 Rural VA Calculator'!A99</f>
        <v>J</v>
      </c>
      <c r="B105" s="328" t="str">
        <f>'FY 22 Rural VA Calculator'!B99</f>
        <v>All three/Neither</v>
      </c>
      <c r="C105" s="330">
        <f>'FY 22 Rural VA Calculator'!E99</f>
        <v>29.55</v>
      </c>
      <c r="D105" s="155">
        <f>'FY 22 Rural VA Calculator'!F99</f>
        <v>2.99</v>
      </c>
      <c r="E105" s="199">
        <f>'FY 22 Rural VA Calculator'!G99</f>
        <v>88.354500000000002</v>
      </c>
      <c r="F105" s="337">
        <f>'FY 22 Rural VA Calculator'!AR99</f>
        <v>62.201567999999995</v>
      </c>
      <c r="G105" s="337">
        <f>'FY 22 Rural VA Calculator'!AS99</f>
        <v>26.152932000000007</v>
      </c>
      <c r="H105" s="356">
        <f>'FY 22 Rural VA Calculator'!AT99</f>
        <v>88.354500000000002</v>
      </c>
      <c r="I105" s="360">
        <f>'FY 22 Rural VA Calculator'!AU99</f>
        <v>88.354500000000002</v>
      </c>
      <c r="J105" s="361">
        <f>'FY 22 Rural VA Calculator'!AV99</f>
        <v>88.354500000000002</v>
      </c>
      <c r="K105" s="361">
        <f>'FY 22 Rural VA Calculator'!AW99</f>
        <v>88.354500000000002</v>
      </c>
      <c r="L105" s="361">
        <f>'FY 22 Rural VA Calculator'!AX99</f>
        <v>88.354500000000002</v>
      </c>
      <c r="M105" s="361">
        <f>'FY 22 Rural VA Calculator'!AY99</f>
        <v>88.354500000000002</v>
      </c>
      <c r="N105" s="361">
        <f>'FY 22 Rural VA Calculator'!AZ99</f>
        <v>88.354500000000002</v>
      </c>
      <c r="O105" s="361">
        <f>'FY 22 Rural VA Calculator'!BA99</f>
        <v>88.354500000000002</v>
      </c>
      <c r="P105" s="361">
        <f>'FY 22 Rural VA Calculator'!BB99</f>
        <v>88.354500000000002</v>
      </c>
      <c r="Q105" s="361">
        <f>'FY 22 Rural VA Calculator'!BC99</f>
        <v>88.354500000000002</v>
      </c>
      <c r="R105" s="361">
        <f>'FY 22 Rural VA Calculator'!BD99</f>
        <v>88.354500000000002</v>
      </c>
      <c r="S105" s="361">
        <f>'FY 22 Rural VA Calculator'!BE99</f>
        <v>88.354500000000002</v>
      </c>
      <c r="T105" s="361">
        <f>'FY 22 Rural VA Calculator'!BF99</f>
        <v>88.354500000000002</v>
      </c>
      <c r="U105" s="361">
        <f>'FY 22 Rural VA Calculator'!BG99</f>
        <v>88.354500000000002</v>
      </c>
      <c r="V105" s="361">
        <f>'FY 22 Rural VA Calculator'!BH99</f>
        <v>88.354500000000002</v>
      </c>
      <c r="X105" s="370" t="str">
        <f>'FY 22 Rural VA Calculator'!A99</f>
        <v>J</v>
      </c>
      <c r="Y105" s="386" t="str">
        <f>'FY 22 Rural VA Calculator'!B99</f>
        <v>All three/Neither</v>
      </c>
      <c r="Z105" s="387">
        <f>'FY 22 Rural VA Calculator'!E99</f>
        <v>29.55</v>
      </c>
      <c r="AA105" s="388">
        <f>'FY 22 Rural VA Calculator'!F99</f>
        <v>2.99</v>
      </c>
      <c r="AB105" s="387">
        <f>'FY 22 Rural VA Calculator'!G99</f>
        <v>88.354500000000002</v>
      </c>
      <c r="AC105" s="387">
        <f>'FY 22 Rural VA Calculator'!H99</f>
        <v>53.012700000000002</v>
      </c>
      <c r="AD105" s="336">
        <f>'FY 22 Rural VA Calculator'!Y99</f>
        <v>37.320940800000002</v>
      </c>
      <c r="AE105" s="336">
        <f>'FY 22 Rural VA Calculator'!Z99</f>
        <v>15.6917592</v>
      </c>
      <c r="AF105" s="377">
        <f>'FY 22 Rural VA Calculator'!AA99</f>
        <v>53.012700000000002</v>
      </c>
      <c r="AG105" s="378">
        <f>'FY 22 Rural VA Calculator'!AB99</f>
        <v>53.012700000000002</v>
      </c>
      <c r="AH105" s="379">
        <f>'FY 22 Rural VA Calculator'!AC99</f>
        <v>53.012700000000002</v>
      </c>
      <c r="AI105" s="379">
        <f>'FY 22 Rural VA Calculator'!AD99</f>
        <v>53.012700000000002</v>
      </c>
      <c r="AJ105" s="379">
        <f>'FY 22 Rural VA Calculator'!AE99</f>
        <v>53.012700000000002</v>
      </c>
      <c r="AK105" s="379">
        <f>'FY 22 Rural VA Calculator'!AF99</f>
        <v>53.012700000000002</v>
      </c>
      <c r="AL105" s="379">
        <f>'FY 22 Rural VA Calculator'!AG99</f>
        <v>53.012700000000002</v>
      </c>
      <c r="AM105" s="379">
        <f>'FY 22 Rural VA Calculator'!AH99</f>
        <v>53.012700000000002</v>
      </c>
      <c r="AN105" s="379">
        <f>'FY 22 Rural VA Calculator'!AI99</f>
        <v>53.012700000000002</v>
      </c>
      <c r="AO105" s="379">
        <f>'FY 22 Rural VA Calculator'!AJ99</f>
        <v>53.012700000000002</v>
      </c>
      <c r="AP105" s="379">
        <f>'FY 22 Rural VA Calculator'!AK99</f>
        <v>53.012700000000002</v>
      </c>
      <c r="AQ105" s="379">
        <f>'FY 22 Rural VA Calculator'!AL99</f>
        <v>53.012700000000002</v>
      </c>
      <c r="AR105" s="379">
        <f>'FY 22 Rural VA Calculator'!AM99</f>
        <v>53.012700000000002</v>
      </c>
      <c r="AS105" s="379">
        <f>'FY 22 Rural VA Calculator'!AN99</f>
        <v>53.012700000000002</v>
      </c>
      <c r="AT105" s="393">
        <f>'FY 22 Rural VA Calculator'!AO99</f>
        <v>53.012700000000002</v>
      </c>
      <c r="AU105" s="395"/>
    </row>
    <row r="106" spans="1:47" x14ac:dyDescent="0.25">
      <c r="A106" s="354" t="str">
        <f>'FY 22 Rural VA Calculator'!A100</f>
        <v>K</v>
      </c>
      <c r="B106" s="328" t="str">
        <f>'FY 22 Rural VA Calculator'!B100</f>
        <v>All three/Either</v>
      </c>
      <c r="C106" s="330">
        <f>'FY 22 Rural VA Calculator'!E100</f>
        <v>29.55</v>
      </c>
      <c r="D106" s="155">
        <f>'FY 22 Rural VA Calculator'!F100</f>
        <v>3.7</v>
      </c>
      <c r="E106" s="199">
        <f>'FY 22 Rural VA Calculator'!G100</f>
        <v>109.33500000000001</v>
      </c>
      <c r="F106" s="337">
        <f>'FY 22 Rural VA Calculator'!AR100</f>
        <v>76.97184</v>
      </c>
      <c r="G106" s="337">
        <f>'FY 22 Rural VA Calculator'!AS100</f>
        <v>32.363160000000008</v>
      </c>
      <c r="H106" s="356">
        <f>'FY 22 Rural VA Calculator'!AT100</f>
        <v>109.33500000000001</v>
      </c>
      <c r="I106" s="360">
        <f>'FY 22 Rural VA Calculator'!AU100</f>
        <v>109.33500000000001</v>
      </c>
      <c r="J106" s="361">
        <f>'FY 22 Rural VA Calculator'!AV100</f>
        <v>109.33500000000001</v>
      </c>
      <c r="K106" s="361">
        <f>'FY 22 Rural VA Calculator'!AW100</f>
        <v>109.33500000000001</v>
      </c>
      <c r="L106" s="361">
        <f>'FY 22 Rural VA Calculator'!AX100</f>
        <v>109.33500000000001</v>
      </c>
      <c r="M106" s="361">
        <f>'FY 22 Rural VA Calculator'!AY100</f>
        <v>109.33500000000001</v>
      </c>
      <c r="N106" s="361">
        <f>'FY 22 Rural VA Calculator'!AZ100</f>
        <v>109.33500000000001</v>
      </c>
      <c r="O106" s="361">
        <f>'FY 22 Rural VA Calculator'!BA100</f>
        <v>109.33500000000001</v>
      </c>
      <c r="P106" s="361">
        <f>'FY 22 Rural VA Calculator'!BB100</f>
        <v>109.33500000000001</v>
      </c>
      <c r="Q106" s="361">
        <f>'FY 22 Rural VA Calculator'!BC100</f>
        <v>109.33500000000001</v>
      </c>
      <c r="R106" s="361">
        <f>'FY 22 Rural VA Calculator'!BD100</f>
        <v>109.33500000000001</v>
      </c>
      <c r="S106" s="361">
        <f>'FY 22 Rural VA Calculator'!BE100</f>
        <v>109.33500000000001</v>
      </c>
      <c r="T106" s="361">
        <f>'FY 22 Rural VA Calculator'!BF100</f>
        <v>109.33500000000001</v>
      </c>
      <c r="U106" s="361">
        <f>'FY 22 Rural VA Calculator'!BG100</f>
        <v>109.33500000000001</v>
      </c>
      <c r="V106" s="361">
        <f>'FY 22 Rural VA Calculator'!BH100</f>
        <v>109.33500000000001</v>
      </c>
      <c r="X106" s="370" t="str">
        <f>'FY 22 Rural VA Calculator'!A100</f>
        <v>K</v>
      </c>
      <c r="Y106" s="386" t="str">
        <f>'FY 22 Rural VA Calculator'!B100</f>
        <v>All three/Either</v>
      </c>
      <c r="Z106" s="387">
        <f>'FY 22 Rural VA Calculator'!E100</f>
        <v>29.55</v>
      </c>
      <c r="AA106" s="388">
        <f>'FY 22 Rural VA Calculator'!F100</f>
        <v>3.7</v>
      </c>
      <c r="AB106" s="387">
        <f>'FY 22 Rural VA Calculator'!G100</f>
        <v>109.33500000000001</v>
      </c>
      <c r="AC106" s="387">
        <f>'FY 22 Rural VA Calculator'!H100</f>
        <v>65.600999999999999</v>
      </c>
      <c r="AD106" s="336">
        <f>'FY 22 Rural VA Calculator'!Y100</f>
        <v>46.183104</v>
      </c>
      <c r="AE106" s="336">
        <f>'FY 22 Rural VA Calculator'!Z100</f>
        <v>19.417895999999999</v>
      </c>
      <c r="AF106" s="377">
        <f>'FY 22 Rural VA Calculator'!AA100</f>
        <v>65.600999999999999</v>
      </c>
      <c r="AG106" s="378">
        <f>'FY 22 Rural VA Calculator'!AB100</f>
        <v>65.600999999999999</v>
      </c>
      <c r="AH106" s="379">
        <f>'FY 22 Rural VA Calculator'!AC100</f>
        <v>65.600999999999999</v>
      </c>
      <c r="AI106" s="379">
        <f>'FY 22 Rural VA Calculator'!AD100</f>
        <v>65.600999999999999</v>
      </c>
      <c r="AJ106" s="379">
        <f>'FY 22 Rural VA Calculator'!AE100</f>
        <v>65.600999999999999</v>
      </c>
      <c r="AK106" s="379">
        <f>'FY 22 Rural VA Calculator'!AF100</f>
        <v>65.600999999999999</v>
      </c>
      <c r="AL106" s="379">
        <f>'FY 22 Rural VA Calculator'!AG100</f>
        <v>65.600999999999999</v>
      </c>
      <c r="AM106" s="379">
        <f>'FY 22 Rural VA Calculator'!AH100</f>
        <v>65.600999999999999</v>
      </c>
      <c r="AN106" s="379">
        <f>'FY 22 Rural VA Calculator'!AI100</f>
        <v>65.600999999999999</v>
      </c>
      <c r="AO106" s="379">
        <f>'FY 22 Rural VA Calculator'!AJ100</f>
        <v>65.600999999999999</v>
      </c>
      <c r="AP106" s="379">
        <f>'FY 22 Rural VA Calculator'!AK100</f>
        <v>65.600999999999999</v>
      </c>
      <c r="AQ106" s="379">
        <f>'FY 22 Rural VA Calculator'!AL100</f>
        <v>65.600999999999999</v>
      </c>
      <c r="AR106" s="379">
        <f>'FY 22 Rural VA Calculator'!AM100</f>
        <v>65.600999999999999</v>
      </c>
      <c r="AS106" s="379">
        <f>'FY 22 Rural VA Calculator'!AN100</f>
        <v>65.600999999999999</v>
      </c>
      <c r="AT106" s="393">
        <f>'FY 22 Rural VA Calculator'!AO100</f>
        <v>65.600999999999999</v>
      </c>
      <c r="AU106" s="395"/>
    </row>
    <row r="107" spans="1:47" ht="15.75" thickBot="1" x14ac:dyDescent="0.3">
      <c r="A107" s="354" t="str">
        <f>'FY 22 Rural VA Calculator'!A101</f>
        <v>L</v>
      </c>
      <c r="B107" s="328" t="str">
        <f>'FY 22 Rural VA Calculator'!B101</f>
        <v>All three/Both</v>
      </c>
      <c r="C107" s="330">
        <f>'FY 22 Rural VA Calculator'!E101</f>
        <v>29.55</v>
      </c>
      <c r="D107" s="155">
        <f>'FY 22 Rural VA Calculator'!F101</f>
        <v>4.21</v>
      </c>
      <c r="E107" s="199">
        <f>'FY 22 Rural VA Calculator'!G101</f>
        <v>124.4055</v>
      </c>
      <c r="F107" s="337">
        <f>'FY 22 Rural VA Calculator'!AR101</f>
        <v>87.581471999999991</v>
      </c>
      <c r="G107" s="337">
        <f>'FY 22 Rural VA Calculator'!AS101</f>
        <v>36.824028000000013</v>
      </c>
      <c r="H107" s="356">
        <f>'FY 22 Rural VA Calculator'!AT101</f>
        <v>124.4055</v>
      </c>
      <c r="I107" s="362">
        <f>'FY 22 Rural VA Calculator'!AU101</f>
        <v>124.4055</v>
      </c>
      <c r="J107" s="363">
        <f>'FY 22 Rural VA Calculator'!AV101</f>
        <v>124.4055</v>
      </c>
      <c r="K107" s="363">
        <f>'FY 22 Rural VA Calculator'!AW101</f>
        <v>124.4055</v>
      </c>
      <c r="L107" s="363">
        <f>'FY 22 Rural VA Calculator'!AX101</f>
        <v>124.4055</v>
      </c>
      <c r="M107" s="363">
        <f>'FY 22 Rural VA Calculator'!AY101</f>
        <v>124.4055</v>
      </c>
      <c r="N107" s="363">
        <f>'FY 22 Rural VA Calculator'!AZ101</f>
        <v>124.4055</v>
      </c>
      <c r="O107" s="363">
        <f>'FY 22 Rural VA Calculator'!BA101</f>
        <v>124.4055</v>
      </c>
      <c r="P107" s="363">
        <f>'FY 22 Rural VA Calculator'!BB101</f>
        <v>124.4055</v>
      </c>
      <c r="Q107" s="363">
        <f>'FY 22 Rural VA Calculator'!BC101</f>
        <v>124.4055</v>
      </c>
      <c r="R107" s="363">
        <f>'FY 22 Rural VA Calculator'!BD101</f>
        <v>124.4055</v>
      </c>
      <c r="S107" s="363">
        <f>'FY 22 Rural VA Calculator'!BE101</f>
        <v>124.4055</v>
      </c>
      <c r="T107" s="363">
        <f>'FY 22 Rural VA Calculator'!BF101</f>
        <v>124.4055</v>
      </c>
      <c r="U107" s="363">
        <f>'FY 22 Rural VA Calculator'!BG101</f>
        <v>124.4055</v>
      </c>
      <c r="V107" s="363">
        <f>'FY 22 Rural VA Calculator'!BH101</f>
        <v>124.4055</v>
      </c>
      <c r="X107" s="370" t="str">
        <f>'FY 22 Rural VA Calculator'!A101</f>
        <v>L</v>
      </c>
      <c r="Y107" s="386" t="str">
        <f>'FY 22 Rural VA Calculator'!B101</f>
        <v>All three/Both</v>
      </c>
      <c r="Z107" s="387">
        <f>'FY 22 Rural VA Calculator'!E101</f>
        <v>29.55</v>
      </c>
      <c r="AA107" s="388">
        <f>'FY 22 Rural VA Calculator'!F101</f>
        <v>4.21</v>
      </c>
      <c r="AB107" s="387">
        <f>'FY 22 Rural VA Calculator'!G101</f>
        <v>124.4055</v>
      </c>
      <c r="AC107" s="387">
        <f>'FY 22 Rural VA Calculator'!H101</f>
        <v>74.643299999999996</v>
      </c>
      <c r="AD107" s="336">
        <f>'FY 22 Rural VA Calculator'!Y101</f>
        <v>52.548883199999992</v>
      </c>
      <c r="AE107" s="336">
        <f>'FY 22 Rural VA Calculator'!Z101</f>
        <v>22.094416800000005</v>
      </c>
      <c r="AF107" s="377">
        <f>'FY 22 Rural VA Calculator'!AA101</f>
        <v>74.643299999999996</v>
      </c>
      <c r="AG107" s="381">
        <f>'FY 22 Rural VA Calculator'!AB101</f>
        <v>74.643299999999996</v>
      </c>
      <c r="AH107" s="382">
        <f>'FY 22 Rural VA Calculator'!AC101</f>
        <v>74.643299999999996</v>
      </c>
      <c r="AI107" s="382">
        <f>'FY 22 Rural VA Calculator'!AD101</f>
        <v>74.643299999999996</v>
      </c>
      <c r="AJ107" s="382">
        <f>'FY 22 Rural VA Calculator'!AE101</f>
        <v>74.643299999999996</v>
      </c>
      <c r="AK107" s="382">
        <f>'FY 22 Rural VA Calculator'!AF101</f>
        <v>74.643299999999996</v>
      </c>
      <c r="AL107" s="382">
        <f>'FY 22 Rural VA Calculator'!AG101</f>
        <v>74.643299999999996</v>
      </c>
      <c r="AM107" s="382">
        <f>'FY 22 Rural VA Calculator'!AH101</f>
        <v>74.643299999999996</v>
      </c>
      <c r="AN107" s="382">
        <f>'FY 22 Rural VA Calculator'!AI101</f>
        <v>74.643299999999996</v>
      </c>
      <c r="AO107" s="382">
        <f>'FY 22 Rural VA Calculator'!AJ101</f>
        <v>74.643299999999996</v>
      </c>
      <c r="AP107" s="382">
        <f>'FY 22 Rural VA Calculator'!AK101</f>
        <v>74.643299999999996</v>
      </c>
      <c r="AQ107" s="382">
        <f>'FY 22 Rural VA Calculator'!AL101</f>
        <v>74.643299999999996</v>
      </c>
      <c r="AR107" s="382">
        <f>'FY 22 Rural VA Calculator'!AM101</f>
        <v>74.643299999999996</v>
      </c>
      <c r="AS107" s="382">
        <f>'FY 22 Rural VA Calculator'!AN101</f>
        <v>74.643299999999996</v>
      </c>
      <c r="AT107" s="394">
        <f>'FY 22 Rural VA Calculator'!AO101</f>
        <v>74.643299999999996</v>
      </c>
      <c r="AU107" s="396"/>
    </row>
    <row r="108" spans="1:47" x14ac:dyDescent="0.25">
      <c r="A108" s="327"/>
      <c r="B108" s="326"/>
      <c r="C108" s="327"/>
      <c r="D108" s="345"/>
      <c r="E108" s="192"/>
      <c r="F108" s="333"/>
      <c r="G108" s="333"/>
      <c r="H108" s="333"/>
      <c r="I108" s="333"/>
      <c r="J108" s="333"/>
      <c r="K108" s="333"/>
      <c r="L108" s="333"/>
      <c r="M108" s="333"/>
      <c r="N108" s="333"/>
      <c r="O108" s="333"/>
      <c r="P108" s="333"/>
      <c r="Q108" s="333"/>
      <c r="R108" s="333"/>
      <c r="S108" s="333"/>
      <c r="T108" s="333"/>
      <c r="U108" s="333"/>
      <c r="V108" s="333"/>
      <c r="X108" s="341"/>
      <c r="Y108" s="341"/>
      <c r="Z108" s="347"/>
      <c r="AA108" s="348"/>
      <c r="AB108" s="347"/>
      <c r="AC108" s="347"/>
      <c r="AD108" s="349"/>
      <c r="AE108" s="349"/>
      <c r="AF108" s="349"/>
      <c r="AG108" s="349"/>
      <c r="AH108" s="349"/>
      <c r="AI108" s="349"/>
      <c r="AJ108" s="349"/>
      <c r="AK108" s="349"/>
      <c r="AL108" s="349"/>
      <c r="AM108" s="349"/>
      <c r="AN108" s="349"/>
      <c r="AO108" s="349"/>
      <c r="AP108" s="349"/>
      <c r="AQ108" s="349"/>
      <c r="AR108" s="349"/>
      <c r="AS108" s="349"/>
      <c r="AT108" s="349"/>
      <c r="AU108" s="349"/>
    </row>
    <row r="109" spans="1:47" ht="15.75" thickBot="1" x14ac:dyDescent="0.3">
      <c r="A109" s="327"/>
      <c r="B109" s="326"/>
      <c r="C109" s="327"/>
      <c r="D109" s="345"/>
      <c r="E109" s="192"/>
      <c r="F109" s="333"/>
      <c r="G109" s="333"/>
      <c r="H109" s="333"/>
      <c r="I109" s="333"/>
      <c r="J109" s="333"/>
      <c r="K109" s="333"/>
      <c r="L109" s="333"/>
      <c r="M109" s="333"/>
      <c r="N109" s="333"/>
      <c r="O109" s="333"/>
      <c r="P109" s="333"/>
      <c r="Q109" s="333"/>
      <c r="R109" s="333"/>
      <c r="S109" s="333"/>
      <c r="T109" s="333"/>
      <c r="U109" s="333"/>
      <c r="V109" s="333"/>
      <c r="X109" s="341"/>
      <c r="Y109" s="341"/>
      <c r="Z109" s="347"/>
      <c r="AA109" s="348"/>
      <c r="AB109" s="347"/>
      <c r="AC109" s="347"/>
      <c r="AD109" s="349"/>
      <c r="AE109" s="349"/>
      <c r="AF109" s="349"/>
      <c r="AG109" s="349"/>
      <c r="AH109" s="349"/>
      <c r="AI109" s="349"/>
      <c r="AJ109" s="349"/>
      <c r="AK109" s="349"/>
      <c r="AL109" s="349"/>
      <c r="AM109" s="349"/>
      <c r="AN109" s="349"/>
      <c r="AO109" s="349"/>
      <c r="AP109" s="349"/>
      <c r="AQ109" s="349"/>
      <c r="AR109" s="349"/>
      <c r="AS109" s="349"/>
      <c r="AT109" s="349"/>
      <c r="AU109" s="349"/>
    </row>
    <row r="110" spans="1:47" ht="15.75" thickBot="1" x14ac:dyDescent="0.3">
      <c r="A110" s="425"/>
      <c r="B110" s="426"/>
      <c r="C110" s="425"/>
      <c r="D110" s="427"/>
      <c r="E110" s="428"/>
      <c r="F110" s="429"/>
      <c r="G110" s="429"/>
      <c r="H110" s="429"/>
      <c r="I110" s="444" t="str">
        <f>'FY 22 Rural VA Calculator'!AU104</f>
        <v>Medicare and VPD Adjusted Rate - Rural Wage Index in CBSA</v>
      </c>
      <c r="J110" s="445"/>
      <c r="K110" s="445"/>
      <c r="L110" s="445"/>
      <c r="M110" s="445"/>
      <c r="N110" s="445"/>
      <c r="O110" s="445"/>
      <c r="P110" s="445"/>
      <c r="Q110" s="445"/>
      <c r="R110" s="445"/>
      <c r="S110" s="445"/>
      <c r="T110" s="445"/>
      <c r="U110" s="445"/>
      <c r="V110" s="445"/>
      <c r="X110" s="341"/>
      <c r="Y110" s="341"/>
      <c r="Z110" s="347"/>
      <c r="AA110" s="348"/>
      <c r="AB110" s="347"/>
      <c r="AC110" s="347"/>
      <c r="AD110" s="431"/>
      <c r="AE110" s="431"/>
      <c r="AF110" s="431"/>
      <c r="AG110" s="401" t="str">
        <f>'FY 22 Rural VA Calculator'!AB104</f>
        <v>VA and VPD Adjusted Rate - Rural Wage Index State</v>
      </c>
      <c r="AH110" s="404"/>
      <c r="AI110" s="404"/>
      <c r="AJ110" s="404"/>
      <c r="AK110" s="404"/>
      <c r="AL110" s="404"/>
      <c r="AM110" s="404"/>
      <c r="AN110" s="404"/>
      <c r="AO110" s="404"/>
      <c r="AP110" s="404"/>
      <c r="AQ110" s="404"/>
      <c r="AR110" s="404"/>
      <c r="AS110" s="404"/>
      <c r="AT110" s="404"/>
      <c r="AU110" s="405"/>
    </row>
    <row r="111" spans="1:47" ht="30" customHeight="1" x14ac:dyDescent="0.25">
      <c r="A111" s="425"/>
      <c r="B111" s="425"/>
      <c r="C111" s="425"/>
      <c r="D111" s="442"/>
      <c r="E111" s="443"/>
      <c r="F111" s="443"/>
      <c r="G111" s="443"/>
      <c r="H111" s="443"/>
      <c r="I111" s="357" t="str">
        <f>'FY 22 Rural VA Calculator'!AU105</f>
        <v>Day
1-3</v>
      </c>
      <c r="J111" s="358" t="str">
        <f>'FY 22 Rural VA Calculator'!AV105</f>
        <v>Day
4-20</v>
      </c>
      <c r="K111" s="358" t="str">
        <f>'FY 22 Rural VA Calculator'!AW105</f>
        <v>Day
21-27</v>
      </c>
      <c r="L111" s="358" t="str">
        <f>'FY 22 Rural VA Calculator'!AX105</f>
        <v>Day
28-34</v>
      </c>
      <c r="M111" s="358" t="str">
        <f>'FY 22 Rural VA Calculator'!AY105</f>
        <v>Day
35-41</v>
      </c>
      <c r="N111" s="358" t="str">
        <f>'FY 22 Rural VA Calculator'!AZ105</f>
        <v>Day
42-48</v>
      </c>
      <c r="O111" s="358" t="str">
        <f>'FY 22 Rural VA Calculator'!BA105</f>
        <v>Day
49-55</v>
      </c>
      <c r="P111" s="358" t="str">
        <f>'FY 22 Rural VA Calculator'!BB105</f>
        <v>Day
56-62</v>
      </c>
      <c r="Q111" s="358" t="str">
        <f>'FY 22 Rural VA Calculator'!BC105</f>
        <v>Day
63-69</v>
      </c>
      <c r="R111" s="358" t="str">
        <f>'FY 22 Rural VA Calculator'!BD105</f>
        <v>Day
70-76</v>
      </c>
      <c r="S111" s="358" t="str">
        <f>'FY 22 Rural VA Calculator'!BE105</f>
        <v>Day
77-83</v>
      </c>
      <c r="T111" s="358" t="str">
        <f>'FY 22 Rural VA Calculator'!BF105</f>
        <v>Day
84-90</v>
      </c>
      <c r="U111" s="358" t="str">
        <f>'FY 22 Rural VA Calculator'!BG105</f>
        <v>Day
91-97</v>
      </c>
      <c r="V111" s="358" t="str">
        <f>'FY 22 Rural VA Calculator'!BH105</f>
        <v>Day
98-100</v>
      </c>
      <c r="X111" s="479"/>
      <c r="Y111" s="479"/>
      <c r="Z111" s="480"/>
      <c r="AA111" s="481"/>
      <c r="AB111" s="480"/>
      <c r="AC111" s="480"/>
      <c r="AD111" s="482"/>
      <c r="AE111" s="482"/>
      <c r="AF111" s="482"/>
      <c r="AG111" s="406" t="str">
        <f>'FY 22 Rural VA Calculator'!AB105</f>
        <v>Day
1-3</v>
      </c>
      <c r="AH111" s="407" t="str">
        <f>'FY 22 Rural VA Calculator'!AC105</f>
        <v>Day
4-20</v>
      </c>
      <c r="AI111" s="407" t="str">
        <f>'FY 22 Rural VA Calculator'!AD105</f>
        <v>Day
21-27</v>
      </c>
      <c r="AJ111" s="407" t="str">
        <f>'FY 22 Rural VA Calculator'!AE105</f>
        <v>Day
28-34</v>
      </c>
      <c r="AK111" s="407" t="str">
        <f>'FY 22 Rural VA Calculator'!AF105</f>
        <v>Day
35-41</v>
      </c>
      <c r="AL111" s="407" t="str">
        <f>'FY 22 Rural VA Calculator'!AG105</f>
        <v>Day
42-48</v>
      </c>
      <c r="AM111" s="407" t="str">
        <f>'FY 22 Rural VA Calculator'!AH105</f>
        <v>Day
49-55</v>
      </c>
      <c r="AN111" s="407" t="str">
        <f>'FY 22 Rural VA Calculator'!AI105</f>
        <v>Day
56-62</v>
      </c>
      <c r="AO111" s="407" t="str">
        <f>'FY 22 Rural VA Calculator'!AJ105</f>
        <v>Day
63-69</v>
      </c>
      <c r="AP111" s="407" t="str">
        <f>'FY 22 Rural VA Calculator'!AK105</f>
        <v>Day
70-76</v>
      </c>
      <c r="AQ111" s="407" t="str">
        <f>'FY 22 Rural VA Calculator'!AL105</f>
        <v>Day
77-83</v>
      </c>
      <c r="AR111" s="407" t="str">
        <f>'FY 22 Rural VA Calculator'!AM105</f>
        <v>Day
84-90</v>
      </c>
      <c r="AS111" s="407" t="str">
        <f>'FY 22 Rural VA Calculator'!AN105</f>
        <v>Day
91-97</v>
      </c>
      <c r="AT111" s="408" t="str">
        <f>'FY 22 Rural VA Calculator'!AO105</f>
        <v>Day
98-100</v>
      </c>
      <c r="AU111" s="483" t="str">
        <f>'FY 22 Rural VA Calculator'!AP105</f>
        <v>Day
100+</v>
      </c>
    </row>
    <row r="112" spans="1:47" s="53" customFormat="1" ht="75" x14ac:dyDescent="0.25">
      <c r="A112" s="352" t="str">
        <f>'FY 22 Rural VA Calculator'!A106</f>
        <v>Non-Case-Mix</v>
      </c>
      <c r="B112" s="352"/>
      <c r="C112" s="352" t="str">
        <f>'FY 22 Rural VA Calculator'!E106</f>
        <v>Unadjusted Federal Base Rate FY 2022</v>
      </c>
      <c r="D112" s="353" t="str">
        <f>'FY 22 Rural VA Calculator'!F106</f>
        <v>CMI **</v>
      </c>
      <c r="E112" s="351" t="str">
        <f>'FY 22 Rural VA Calculator'!G106</f>
        <v>Medicare FY 2022 Rate Rural **</v>
      </c>
      <c r="F112" s="351" t="str">
        <f>'FY 22 Rural VA Calculator'!AR106</f>
        <v>FY 2022 Labor Portion (70.4%)</v>
      </c>
      <c r="G112" s="351" t="str">
        <f>'FY 22 Rural VA Calculator'!AS106</f>
        <v>Non-Labor Portion</v>
      </c>
      <c r="H112" s="355" t="str">
        <f>'FY 22 Rural VA Calculator'!AT106</f>
        <v>Wage Index Adjusted VA Base Rate</v>
      </c>
      <c r="I112" s="359" t="str">
        <f>'FY 22 Rural VA Calculator'!AU106</f>
        <v>VA Base Rate * 1</v>
      </c>
      <c r="J112" s="351" t="str">
        <f>'FY 22 Rural VA Calculator'!AV106</f>
        <v>VA Base Rate * 1</v>
      </c>
      <c r="K112" s="351" t="str">
        <f>'FY 22 Rural VA Calculator'!AW106</f>
        <v>VA Base Rate * 1</v>
      </c>
      <c r="L112" s="351" t="str">
        <f>'FY 22 Rural VA Calculator'!AX106</f>
        <v>VA Base Rate * 1</v>
      </c>
      <c r="M112" s="351" t="str">
        <f>'FY 22 Rural VA Calculator'!AY106</f>
        <v>VA Base Rate * 1</v>
      </c>
      <c r="N112" s="351" t="str">
        <f>'FY 22 Rural VA Calculator'!AZ106</f>
        <v>VA Base Rate * 1</v>
      </c>
      <c r="O112" s="351" t="str">
        <f>'FY 22 Rural VA Calculator'!BA106</f>
        <v>VA Base Rate * 1</v>
      </c>
      <c r="P112" s="351" t="str">
        <f>'FY 22 Rural VA Calculator'!BB106</f>
        <v>VA Base Rate * 1</v>
      </c>
      <c r="Q112" s="351" t="str">
        <f>'FY 22 Rural VA Calculator'!BC106</f>
        <v>VA Base Rate * 1</v>
      </c>
      <c r="R112" s="351" t="str">
        <f>'FY 22 Rural VA Calculator'!BD106</f>
        <v>VA Base Rate * 1</v>
      </c>
      <c r="S112" s="351" t="str">
        <f>'FY 22 Rural VA Calculator'!BE106</f>
        <v>VA Base Rate * 1</v>
      </c>
      <c r="T112" s="351" t="str">
        <f>'FY 22 Rural VA Calculator'!BF106</f>
        <v>VA Base Rate * 1</v>
      </c>
      <c r="U112" s="351" t="str">
        <f>'FY 22 Rural VA Calculator'!BG106</f>
        <v>VA Base Rate * 1</v>
      </c>
      <c r="V112" s="351" t="str">
        <f>'FY 22 Rural VA Calculator'!BH106</f>
        <v>VA Base Rate * 1</v>
      </c>
      <c r="X112" s="373" t="str">
        <f>'FY 22 Rural VA Calculator'!A106</f>
        <v>Non-Case-Mix</v>
      </c>
      <c r="Y112" s="373"/>
      <c r="Z112" s="414" t="str">
        <f>'FY 22 Rural VA Calculator'!E106</f>
        <v>Unadjusted Federal Base Rate FY 2022</v>
      </c>
      <c r="AA112" s="415" t="str">
        <f>'FY 22 Rural VA Calculator'!F106</f>
        <v>CMI **</v>
      </c>
      <c r="AB112" s="414" t="str">
        <f>'FY 22 Rural VA Calculator'!G106</f>
        <v>Medicare FY 2022 Rate Rural **</v>
      </c>
      <c r="AC112" s="414" t="str">
        <f>'FY 22 Rural VA Calculator'!H106</f>
        <v>Base Rate After VA Adjustment (PDPM*0.6)</v>
      </c>
      <c r="AD112" s="416" t="str">
        <f>'FY 22 Rural VA Calculator'!Y106</f>
        <v>FY 2022 Labor Portion (70.4%)</v>
      </c>
      <c r="AE112" s="416" t="str">
        <f>'FY 22 Rural VA Calculator'!Z106</f>
        <v>Non-Labor Portion</v>
      </c>
      <c r="AF112" s="417" t="str">
        <f>'FY 22 Rural VA Calculator'!AA106</f>
        <v>Wage Index Adjusted VA Base Rate</v>
      </c>
      <c r="AG112" s="475" t="str">
        <f>'FY 22 Rural VA Calculator'!AB106</f>
        <v>VA Base Rate * 1</v>
      </c>
      <c r="AH112" s="416" t="str">
        <f>'FY 22 Rural VA Calculator'!AC106</f>
        <v>VA Base Rate * 1</v>
      </c>
      <c r="AI112" s="416" t="str">
        <f>'FY 22 Rural VA Calculator'!AD106</f>
        <v>VA Base Rate * 1</v>
      </c>
      <c r="AJ112" s="416" t="str">
        <f>'FY 22 Rural VA Calculator'!AE106</f>
        <v>VA Base Rate * 1</v>
      </c>
      <c r="AK112" s="416" t="str">
        <f>'FY 22 Rural VA Calculator'!AF106</f>
        <v>VA Base Rate * 1</v>
      </c>
      <c r="AL112" s="416" t="str">
        <f>'FY 22 Rural VA Calculator'!AG106</f>
        <v>VA Base Rate * 1</v>
      </c>
      <c r="AM112" s="416" t="str">
        <f>'FY 22 Rural VA Calculator'!AH106</f>
        <v>VA Base Rate * 1</v>
      </c>
      <c r="AN112" s="416" t="str">
        <f>'FY 22 Rural VA Calculator'!AI106</f>
        <v>VA Base Rate * 1</v>
      </c>
      <c r="AO112" s="416" t="str">
        <f>'FY 22 Rural VA Calculator'!AJ106</f>
        <v>VA Base Rate * 1</v>
      </c>
      <c r="AP112" s="416" t="str">
        <f>'FY 22 Rural VA Calculator'!AK106</f>
        <v>VA Base Rate * 1</v>
      </c>
      <c r="AQ112" s="416" t="str">
        <f>'FY 22 Rural VA Calculator'!AL106</f>
        <v>VA Base Rate * 1</v>
      </c>
      <c r="AR112" s="416" t="str">
        <f>'FY 22 Rural VA Calculator'!AM106</f>
        <v>VA Base Rate * 1</v>
      </c>
      <c r="AS112" s="416" t="str">
        <f>'FY 22 Rural VA Calculator'!AN106</f>
        <v>VA Base Rate * 1</v>
      </c>
      <c r="AT112" s="417" t="str">
        <f>'FY 22 Rural VA Calculator'!AO106</f>
        <v>VA Base Rate * 1</v>
      </c>
      <c r="AU112" s="476" t="str">
        <f>'FY 22 Rural VA Calculator'!AP106</f>
        <v>VA Base Rate * 1</v>
      </c>
    </row>
    <row r="113" spans="1:47" ht="15.75" thickBot="1" x14ac:dyDescent="0.3">
      <c r="A113" s="354" t="str">
        <f>'FY 22 Rural VA Calculator'!A107</f>
        <v>Non-Case-Mix</v>
      </c>
      <c r="B113" s="328" t="s">
        <v>1980</v>
      </c>
      <c r="C113" s="330">
        <f>'FY 22 Rural VA Calculator'!E107</f>
        <v>99.88</v>
      </c>
      <c r="D113" s="155">
        <f>'FY 22 Rural VA Calculator'!F107</f>
        <v>1</v>
      </c>
      <c r="E113" s="199">
        <f>'FY 22 Rural VA Calculator'!G107</f>
        <v>99.88</v>
      </c>
      <c r="F113" s="337">
        <f>'FY 22 Rural VA Calculator'!AR107</f>
        <v>70.315519999999992</v>
      </c>
      <c r="G113" s="337">
        <f>'FY 22 Rural VA Calculator'!AS107</f>
        <v>29.564480000000003</v>
      </c>
      <c r="H113" s="356">
        <f>'FY 22 Rural VA Calculator'!AT107</f>
        <v>99.88</v>
      </c>
      <c r="I113" s="362">
        <f>'FY 22 Rural VA Calculator'!AU107</f>
        <v>99.88</v>
      </c>
      <c r="J113" s="363">
        <f>'FY 22 Rural VA Calculator'!AV107</f>
        <v>99.88</v>
      </c>
      <c r="K113" s="363">
        <f>'FY 22 Rural VA Calculator'!AW107</f>
        <v>99.88</v>
      </c>
      <c r="L113" s="363">
        <f>'FY 22 Rural VA Calculator'!AX107</f>
        <v>99.88</v>
      </c>
      <c r="M113" s="363">
        <f>'FY 22 Rural VA Calculator'!AY107</f>
        <v>99.88</v>
      </c>
      <c r="N113" s="363">
        <f>'FY 22 Rural VA Calculator'!AZ107</f>
        <v>99.88</v>
      </c>
      <c r="O113" s="363">
        <f>'FY 22 Rural VA Calculator'!BA107</f>
        <v>99.88</v>
      </c>
      <c r="P113" s="363">
        <f>'FY 22 Rural VA Calculator'!BB107</f>
        <v>99.88</v>
      </c>
      <c r="Q113" s="363">
        <f>'FY 22 Rural VA Calculator'!BC107</f>
        <v>99.88</v>
      </c>
      <c r="R113" s="363">
        <f>'FY 22 Rural VA Calculator'!BD107</f>
        <v>99.88</v>
      </c>
      <c r="S113" s="363">
        <f>'FY 22 Rural VA Calculator'!BE107</f>
        <v>99.88</v>
      </c>
      <c r="T113" s="363">
        <f>'FY 22 Rural VA Calculator'!BF107</f>
        <v>99.88</v>
      </c>
      <c r="U113" s="363">
        <f>'FY 22 Rural VA Calculator'!BG107</f>
        <v>99.88</v>
      </c>
      <c r="V113" s="363">
        <f>'FY 22 Rural VA Calculator'!BH107</f>
        <v>99.88</v>
      </c>
      <c r="X113" s="370" t="str">
        <f>'FY 22 Rural VA Calculator'!A107</f>
        <v>Non-Case-Mix</v>
      </c>
      <c r="Y113" s="328" t="s">
        <v>1980</v>
      </c>
      <c r="Z113" s="387">
        <f>'FY 22 Rural VA Calculator'!E107</f>
        <v>99.88</v>
      </c>
      <c r="AA113" s="388">
        <f>'FY 22 Rural VA Calculator'!F107</f>
        <v>1</v>
      </c>
      <c r="AB113" s="387">
        <f>'FY 22 Rural VA Calculator'!G107</f>
        <v>99.88</v>
      </c>
      <c r="AC113" s="387">
        <f>'FY 22 Rural VA Calculator'!H107</f>
        <v>59.927999999999997</v>
      </c>
      <c r="AD113" s="336">
        <f>'FY 22 Rural VA Calculator'!Y107</f>
        <v>42.189311999999994</v>
      </c>
      <c r="AE113" s="336">
        <f>'FY 22 Rural VA Calculator'!Z107</f>
        <v>17.738688000000003</v>
      </c>
      <c r="AF113" s="377">
        <f>'FY 22 Rural VA Calculator'!AA107</f>
        <v>59.927999999999997</v>
      </c>
      <c r="AG113" s="381">
        <f>'FY 22 Rural VA Calculator'!AB107</f>
        <v>59.927999999999997</v>
      </c>
      <c r="AH113" s="382">
        <f>'FY 22 Rural VA Calculator'!AC107</f>
        <v>59.927999999999997</v>
      </c>
      <c r="AI113" s="382">
        <f>'FY 22 Rural VA Calculator'!AD107</f>
        <v>59.927999999999997</v>
      </c>
      <c r="AJ113" s="382">
        <f>'FY 22 Rural VA Calculator'!AE107</f>
        <v>59.927999999999997</v>
      </c>
      <c r="AK113" s="382">
        <f>'FY 22 Rural VA Calculator'!AF107</f>
        <v>59.927999999999997</v>
      </c>
      <c r="AL113" s="382">
        <f>'FY 22 Rural VA Calculator'!AG107</f>
        <v>59.927999999999997</v>
      </c>
      <c r="AM113" s="382">
        <f>'FY 22 Rural VA Calculator'!AH107</f>
        <v>59.927999999999997</v>
      </c>
      <c r="AN113" s="382">
        <f>'FY 22 Rural VA Calculator'!AI107</f>
        <v>59.927999999999997</v>
      </c>
      <c r="AO113" s="382">
        <f>'FY 22 Rural VA Calculator'!AJ107</f>
        <v>59.927999999999997</v>
      </c>
      <c r="AP113" s="382">
        <f>'FY 22 Rural VA Calculator'!AK107</f>
        <v>59.927999999999997</v>
      </c>
      <c r="AQ113" s="382">
        <f>'FY 22 Rural VA Calculator'!AL107</f>
        <v>59.927999999999997</v>
      </c>
      <c r="AR113" s="382">
        <f>'FY 22 Rural VA Calculator'!AM107</f>
        <v>59.927999999999997</v>
      </c>
      <c r="AS113" s="382">
        <f>'FY 22 Rural VA Calculator'!AN107</f>
        <v>59.927999999999997</v>
      </c>
      <c r="AT113" s="394">
        <f>'FY 22 Rural VA Calculator'!AO107</f>
        <v>59.927999999999997</v>
      </c>
      <c r="AU113" s="396">
        <f>'FY 22 Rural VA Calculator'!AP107</f>
        <v>59.927999999999997</v>
      </c>
    </row>
    <row r="114" spans="1:47" x14ac:dyDescent="0.25">
      <c r="A114" s="327"/>
      <c r="B114" s="326"/>
      <c r="C114" s="327"/>
      <c r="D114" s="345"/>
      <c r="E114" s="192"/>
      <c r="F114" s="333"/>
      <c r="G114" s="333"/>
      <c r="H114" s="333"/>
      <c r="I114" s="333"/>
      <c r="J114" s="333"/>
      <c r="K114" s="333"/>
      <c r="L114" s="333"/>
      <c r="M114" s="333"/>
      <c r="N114" s="333"/>
      <c r="O114" s="333"/>
      <c r="P114" s="333"/>
      <c r="Q114" s="333"/>
      <c r="R114" s="333"/>
      <c r="S114" s="333"/>
      <c r="T114" s="333"/>
      <c r="U114" s="333"/>
      <c r="V114" s="333"/>
      <c r="X114" s="341"/>
      <c r="Y114" s="341"/>
      <c r="Z114" s="347"/>
      <c r="AA114" s="348"/>
      <c r="AB114" s="347"/>
      <c r="AC114" s="347"/>
      <c r="AD114" s="349"/>
      <c r="AE114" s="349"/>
      <c r="AF114" s="349"/>
      <c r="AG114" s="349"/>
      <c r="AH114" s="349"/>
      <c r="AI114" s="349"/>
      <c r="AJ114" s="349"/>
      <c r="AK114" s="349"/>
      <c r="AL114" s="349"/>
      <c r="AM114" s="349"/>
      <c r="AN114" s="349"/>
      <c r="AO114" s="349"/>
      <c r="AP114" s="349"/>
      <c r="AQ114" s="349"/>
      <c r="AR114" s="349"/>
      <c r="AS114" s="349"/>
      <c r="AT114" s="349"/>
      <c r="AU114" s="349"/>
    </row>
    <row r="115" spans="1:47" ht="15.75" thickBot="1" x14ac:dyDescent="0.3">
      <c r="A115" s="327"/>
      <c r="B115" s="326"/>
      <c r="C115" s="327"/>
      <c r="D115" s="345"/>
      <c r="E115" s="192"/>
      <c r="F115" s="192"/>
      <c r="G115" s="192"/>
      <c r="H115" s="192"/>
      <c r="I115" s="192"/>
      <c r="J115" s="192"/>
      <c r="K115" s="192"/>
      <c r="L115" s="192"/>
      <c r="M115" s="192"/>
      <c r="N115" s="192"/>
      <c r="O115" s="192"/>
      <c r="P115" s="192"/>
      <c r="Q115" s="192"/>
      <c r="R115" s="192"/>
      <c r="S115" s="192"/>
      <c r="T115" s="192"/>
      <c r="U115" s="192"/>
      <c r="V115" s="192"/>
      <c r="X115" s="341"/>
      <c r="Y115" s="341"/>
      <c r="Z115" s="347"/>
      <c r="AA115" s="348"/>
      <c r="AB115" s="347"/>
      <c r="AC115" s="347"/>
      <c r="AD115" s="349"/>
      <c r="AE115" s="349"/>
      <c r="AF115" s="349"/>
      <c r="AG115" s="349"/>
      <c r="AH115" s="349"/>
      <c r="AI115" s="349"/>
      <c r="AJ115" s="349"/>
      <c r="AK115" s="349"/>
      <c r="AL115" s="349"/>
      <c r="AM115" s="349"/>
      <c r="AN115" s="349"/>
      <c r="AO115" s="349"/>
      <c r="AP115" s="349"/>
      <c r="AQ115" s="349"/>
      <c r="AR115" s="349"/>
      <c r="AS115" s="349"/>
      <c r="AT115" s="349"/>
      <c r="AU115" s="349"/>
    </row>
    <row r="116" spans="1:47" ht="15.75" thickBot="1" x14ac:dyDescent="0.3">
      <c r="A116" s="425"/>
      <c r="B116" s="426"/>
      <c r="C116" s="425"/>
      <c r="D116" s="427"/>
      <c r="E116" s="428"/>
      <c r="F116" s="429"/>
      <c r="G116" s="429"/>
      <c r="H116" s="429"/>
      <c r="I116" s="444" t="str">
        <f>'FY 22 Rural VA Calculator'!AU110</f>
        <v>Medicare and VPD Adjusted Rate - Rural Wage Index in CBSA</v>
      </c>
      <c r="J116" s="445"/>
      <c r="K116" s="445"/>
      <c r="L116" s="445"/>
      <c r="M116" s="445"/>
      <c r="N116" s="445"/>
      <c r="O116" s="445"/>
      <c r="P116" s="445"/>
      <c r="Q116" s="445"/>
      <c r="R116" s="445"/>
      <c r="S116" s="445"/>
      <c r="T116" s="445"/>
      <c r="U116" s="445"/>
      <c r="V116" s="445"/>
      <c r="X116" s="341"/>
      <c r="Y116" s="341"/>
      <c r="Z116" s="347"/>
      <c r="AA116" s="348"/>
      <c r="AB116" s="347"/>
      <c r="AC116" s="347"/>
      <c r="AD116" s="431"/>
      <c r="AE116" s="431"/>
      <c r="AF116" s="431"/>
      <c r="AG116" s="401" t="str">
        <f>'FY 22 Rural VA Calculator'!AB110</f>
        <v>VA and VPD Adjusted Rate - Rural Wage Index in State</v>
      </c>
      <c r="AH116" s="404"/>
      <c r="AI116" s="404"/>
      <c r="AJ116" s="404"/>
      <c r="AK116" s="404"/>
      <c r="AL116" s="404"/>
      <c r="AM116" s="404"/>
      <c r="AN116" s="404"/>
      <c r="AO116" s="404"/>
      <c r="AP116" s="404"/>
      <c r="AQ116" s="404"/>
      <c r="AR116" s="404"/>
      <c r="AS116" s="404"/>
      <c r="AT116" s="404"/>
      <c r="AU116" s="405"/>
    </row>
    <row r="117" spans="1:47" s="53" customFormat="1" ht="75" x14ac:dyDescent="0.25">
      <c r="A117" s="352" t="str">
        <f>'FY 22 Rural VA Calculator'!A111</f>
        <v>Highest Rate CMG if CMG &gt;5% of Stays</v>
      </c>
      <c r="B117" s="352" t="s">
        <v>1979</v>
      </c>
      <c r="C117" s="352" t="str">
        <f>'FY 22 Rural VA Calculator'!E111</f>
        <v>Unadjusted Federal Base Rate FY 2022</v>
      </c>
      <c r="D117" s="353" t="str">
        <f>'FY 22 Rural VA Calculator'!F111</f>
        <v>CMI **</v>
      </c>
      <c r="E117" s="351" t="str">
        <f>'FY 22 Rural VA Calculator'!G111</f>
        <v>Medicare FY 2022 Rate Rural **</v>
      </c>
      <c r="F117" s="351" t="str">
        <f>'FY 22 Rural VA Calculator'!AR111</f>
        <v>FY 2022 Labor Portion (70.4%)</v>
      </c>
      <c r="G117" s="351" t="str">
        <f>'FY 22 Rural VA Calculator'!AS111</f>
        <v>Non-Labor Portion</v>
      </c>
      <c r="H117" s="355" t="str">
        <f>'FY 22 Rural VA Calculator'!AT111</f>
        <v>Wage Index Adjusted VA Base Rate</v>
      </c>
      <c r="I117" s="357" t="str">
        <f>'FY 22 Rural VA Calculator'!AU111</f>
        <v>Day
1-3</v>
      </c>
      <c r="J117" s="358" t="str">
        <f>'FY 22 Rural VA Calculator'!AV111</f>
        <v>Day
4-20</v>
      </c>
      <c r="K117" s="358" t="str">
        <f>'FY 22 Rural VA Calculator'!AW111</f>
        <v>Day
21-27</v>
      </c>
      <c r="L117" s="358" t="str">
        <f>'FY 22 Rural VA Calculator'!AX111</f>
        <v>Day
28-34</v>
      </c>
      <c r="M117" s="358" t="str">
        <f>'FY 22 Rural VA Calculator'!AY111</f>
        <v>Day
35-41</v>
      </c>
      <c r="N117" s="358" t="str">
        <f>'FY 22 Rural VA Calculator'!AZ111</f>
        <v>Day
42-48</v>
      </c>
      <c r="O117" s="358" t="str">
        <f>'FY 22 Rural VA Calculator'!BA111</f>
        <v>Day
49-55</v>
      </c>
      <c r="P117" s="358" t="str">
        <f>'FY 22 Rural VA Calculator'!BB111</f>
        <v>Day
56-62</v>
      </c>
      <c r="Q117" s="358" t="str">
        <f>'FY 22 Rural VA Calculator'!BC111</f>
        <v>Day
63-69</v>
      </c>
      <c r="R117" s="358" t="str">
        <f>'FY 22 Rural VA Calculator'!BD111</f>
        <v>Day
70-76</v>
      </c>
      <c r="S117" s="358" t="str">
        <f>'FY 22 Rural VA Calculator'!BE111</f>
        <v>Day
77-83</v>
      </c>
      <c r="T117" s="358" t="str">
        <f>'FY 22 Rural VA Calculator'!BF111</f>
        <v>Day
84-90</v>
      </c>
      <c r="U117" s="358" t="str">
        <f>'FY 22 Rural VA Calculator'!BG111</f>
        <v>Day
91-97</v>
      </c>
      <c r="V117" s="358" t="str">
        <f>'FY 22 Rural VA Calculator'!BH111</f>
        <v>Day
98-100</v>
      </c>
      <c r="X117" s="370" t="str">
        <f>'FY 22 Rural VA Calculator'!A111</f>
        <v>Highest Rate CMG if CMG &gt;5% of Stays</v>
      </c>
      <c r="Y117" s="370" t="s">
        <v>1979</v>
      </c>
      <c r="Z117" s="371" t="str">
        <f>'FY 22 Rural VA Calculator'!E111</f>
        <v>Unadjusted Federal Base Rate FY 2022</v>
      </c>
      <c r="AA117" s="372" t="str">
        <f>'FY 22 Rural VA Calculator'!F111</f>
        <v>CMI **</v>
      </c>
      <c r="AB117" s="371" t="str">
        <f>'FY 22 Rural VA Calculator'!G111</f>
        <v>Medicare FY 2022 Rate Rural **</v>
      </c>
      <c r="AC117" s="371" t="str">
        <f>'FY 22 Rural VA Calculator'!H111</f>
        <v>Base Rate After VA Adjustment</v>
      </c>
      <c r="AD117" s="418" t="str">
        <f>'FY 22 Rural VA Calculator'!Y111</f>
        <v>FY 2022 Labor Portion (70.4%)</v>
      </c>
      <c r="AE117" s="418" t="str">
        <f>'FY 22 Rural VA Calculator'!Z111</f>
        <v>Non-Labor Portion</v>
      </c>
      <c r="AF117" s="419" t="str">
        <f>'FY 22 Rural VA Calculator'!AA111</f>
        <v>Wage Index Adjusted VA Base Rate</v>
      </c>
      <c r="AG117" s="420" t="str">
        <f>'FY 22 Rural VA Calculator'!AB111</f>
        <v>Day
1-3</v>
      </c>
      <c r="AH117" s="421" t="str">
        <f>'FY 22 Rural VA Calculator'!AC111</f>
        <v>Day
4-20</v>
      </c>
      <c r="AI117" s="421" t="str">
        <f>'FY 22 Rural VA Calculator'!AD111</f>
        <v>Day
21-27</v>
      </c>
      <c r="AJ117" s="421" t="str">
        <f>'FY 22 Rural VA Calculator'!AE111</f>
        <v>Day
28-34</v>
      </c>
      <c r="AK117" s="421" t="str">
        <f>'FY 22 Rural VA Calculator'!AF111</f>
        <v>Day
35-41</v>
      </c>
      <c r="AL117" s="421" t="str">
        <f>'FY 22 Rural VA Calculator'!AG111</f>
        <v>Day
42-48</v>
      </c>
      <c r="AM117" s="421" t="str">
        <f>'FY 22 Rural VA Calculator'!AH111</f>
        <v>Day
49-55</v>
      </c>
      <c r="AN117" s="421" t="str">
        <f>'FY 22 Rural VA Calculator'!AI111</f>
        <v>Day
56-62</v>
      </c>
      <c r="AO117" s="421" t="str">
        <f>'FY 22 Rural VA Calculator'!AJ111</f>
        <v>Day
63-69</v>
      </c>
      <c r="AP117" s="421" t="str">
        <f>'FY 22 Rural VA Calculator'!AK111</f>
        <v>Day
70-76</v>
      </c>
      <c r="AQ117" s="421" t="str">
        <f>'FY 22 Rural VA Calculator'!AL111</f>
        <v>Day
77-83</v>
      </c>
      <c r="AR117" s="421" t="str">
        <f>'FY 22 Rural VA Calculator'!AM111</f>
        <v>Day
84-90</v>
      </c>
      <c r="AS117" s="421" t="str">
        <f>'FY 22 Rural VA Calculator'!AN111</f>
        <v>Day
91-97</v>
      </c>
      <c r="AT117" s="422" t="str">
        <f>'FY 22 Rural VA Calculator'!AO111</f>
        <v>Day
98-100</v>
      </c>
      <c r="AU117" s="473" t="str">
        <f>'FY 22 Rural VA Calculator'!AP111</f>
        <v>Day
100+</v>
      </c>
    </row>
    <row r="118" spans="1:47" x14ac:dyDescent="0.25">
      <c r="A118" s="354" t="str">
        <f>'FY 22 Rural VA Calculator'!A112</f>
        <v>Nursing High</v>
      </c>
      <c r="B118" s="328" t="str">
        <f>A21</f>
        <v>HBC1</v>
      </c>
      <c r="C118" s="330">
        <f>'FY 22 Rural VA Calculator'!E112</f>
        <v>104.63</v>
      </c>
      <c r="D118" s="155">
        <f>'FY 22 Rural VA Calculator'!F112</f>
        <v>1.86</v>
      </c>
      <c r="E118" s="199">
        <f>'FY 22 Rural VA Calculator'!G112</f>
        <v>194.61179999999999</v>
      </c>
      <c r="F118" s="337">
        <f>'FY 22 Rural VA Calculator'!AR112</f>
        <v>137.00670719999999</v>
      </c>
      <c r="G118" s="337">
        <f>'FY 22 Rural VA Calculator'!AS112</f>
        <v>57.605092799999994</v>
      </c>
      <c r="H118" s="356">
        <f>'FY 22 Rural VA Calculator'!AT112</f>
        <v>194.61179999999999</v>
      </c>
      <c r="I118" s="360">
        <f>'FY 22 Rural VA Calculator'!AU112</f>
        <v>194.61179999999999</v>
      </c>
      <c r="J118" s="361">
        <f>'FY 22 Rural VA Calculator'!AV112</f>
        <v>194.61179999999999</v>
      </c>
      <c r="K118" s="361">
        <f>'FY 22 Rural VA Calculator'!AW112</f>
        <v>194.61179999999999</v>
      </c>
      <c r="L118" s="361">
        <f>'FY 22 Rural VA Calculator'!AX112</f>
        <v>194.61179999999999</v>
      </c>
      <c r="M118" s="361">
        <f>'FY 22 Rural VA Calculator'!AY112</f>
        <v>194.61179999999999</v>
      </c>
      <c r="N118" s="361">
        <f>'FY 22 Rural VA Calculator'!AZ112</f>
        <v>194.61179999999999</v>
      </c>
      <c r="O118" s="361">
        <f>'FY 22 Rural VA Calculator'!BA112</f>
        <v>194.61179999999999</v>
      </c>
      <c r="P118" s="361">
        <f>'FY 22 Rural VA Calculator'!BB112</f>
        <v>194.61179999999999</v>
      </c>
      <c r="Q118" s="361">
        <f>'FY 22 Rural VA Calculator'!BC112</f>
        <v>194.61179999999999</v>
      </c>
      <c r="R118" s="361">
        <f>'FY 22 Rural VA Calculator'!BD112</f>
        <v>194.61179999999999</v>
      </c>
      <c r="S118" s="361">
        <f>'FY 22 Rural VA Calculator'!BE112</f>
        <v>194.61179999999999</v>
      </c>
      <c r="T118" s="361">
        <f>'FY 22 Rural VA Calculator'!BF112</f>
        <v>194.61179999999999</v>
      </c>
      <c r="U118" s="361">
        <f>'FY 22 Rural VA Calculator'!BG112</f>
        <v>194.61179999999999</v>
      </c>
      <c r="V118" s="361">
        <f>'FY 22 Rural VA Calculator'!BH112</f>
        <v>194.61179999999999</v>
      </c>
      <c r="X118" s="370" t="str">
        <f>'FY 22 Rural VA Calculator'!A112</f>
        <v>Nursing High</v>
      </c>
      <c r="Y118" s="328" t="str">
        <f>X21</f>
        <v>HBC1</v>
      </c>
      <c r="Z118" s="387">
        <f>'FY 22 Rural VA Calculator'!E112</f>
        <v>104.63</v>
      </c>
      <c r="AA118" s="388">
        <f>'FY 22 Rural VA Calculator'!F112</f>
        <v>1.86</v>
      </c>
      <c r="AB118" s="387">
        <f>'FY 22 Rural VA Calculator'!G112</f>
        <v>194.61179999999999</v>
      </c>
      <c r="AC118" s="387">
        <f>'FY 22 Rural VA Calculator'!H112</f>
        <v>116.76707999999999</v>
      </c>
      <c r="AD118" s="336">
        <f>'FY 22 Rural VA Calculator'!Y112</f>
        <v>82.204024319999988</v>
      </c>
      <c r="AE118" s="336">
        <f>'FY 22 Rural VA Calculator'!Z112</f>
        <v>34.563055680000005</v>
      </c>
      <c r="AF118" s="377">
        <f>'FY 22 Rural VA Calculator'!AA112</f>
        <v>116.76707999999999</v>
      </c>
      <c r="AG118" s="378">
        <f>'FY 22 Rural VA Calculator'!AB112</f>
        <v>116.76707999999999</v>
      </c>
      <c r="AH118" s="379">
        <f>'FY 22 Rural VA Calculator'!AC112</f>
        <v>116.76707999999999</v>
      </c>
      <c r="AI118" s="379">
        <f>'FY 22 Rural VA Calculator'!AD112</f>
        <v>116.76707999999999</v>
      </c>
      <c r="AJ118" s="379">
        <f>'FY 22 Rural VA Calculator'!AE112</f>
        <v>116.76707999999999</v>
      </c>
      <c r="AK118" s="379">
        <f>'FY 22 Rural VA Calculator'!AF112</f>
        <v>116.76707999999999</v>
      </c>
      <c r="AL118" s="379">
        <f>'FY 22 Rural VA Calculator'!AG112</f>
        <v>116.76707999999999</v>
      </c>
      <c r="AM118" s="379">
        <f>'FY 22 Rural VA Calculator'!AH112</f>
        <v>116.76707999999999</v>
      </c>
      <c r="AN118" s="379">
        <f>'FY 22 Rural VA Calculator'!AI112</f>
        <v>116.76707999999999</v>
      </c>
      <c r="AO118" s="379">
        <f>'FY 22 Rural VA Calculator'!AJ112</f>
        <v>116.76707999999999</v>
      </c>
      <c r="AP118" s="379">
        <f>'FY 22 Rural VA Calculator'!AK112</f>
        <v>116.76707999999999</v>
      </c>
      <c r="AQ118" s="379">
        <f>'FY 22 Rural VA Calculator'!AL112</f>
        <v>116.76707999999999</v>
      </c>
      <c r="AR118" s="379">
        <f>'FY 22 Rural VA Calculator'!AM112</f>
        <v>116.76707999999999</v>
      </c>
      <c r="AS118" s="379">
        <f>'FY 22 Rural VA Calculator'!AN112</f>
        <v>116.76707999999999</v>
      </c>
      <c r="AT118" s="393">
        <f>'FY 22 Rural VA Calculator'!AO112</f>
        <v>116.76707999999999</v>
      </c>
      <c r="AU118" s="395">
        <f>'FY 22 Rural VA Calculator'!AP112</f>
        <v>116.76707999999999</v>
      </c>
    </row>
    <row r="119" spans="1:47" x14ac:dyDescent="0.25">
      <c r="A119" s="354" t="str">
        <f>'FY 22 Rural VA Calculator'!A113</f>
        <v>NTA High</v>
      </c>
      <c r="B119" s="328" t="str">
        <f>A45</f>
        <v>ND</v>
      </c>
      <c r="C119" s="330">
        <f>'FY 22 Rural VA Calculator'!E113</f>
        <v>78.930000000000007</v>
      </c>
      <c r="D119" s="155">
        <f>'FY 22 Rural VA Calculator'!F113</f>
        <v>1.33</v>
      </c>
      <c r="E119" s="199">
        <f>'FY 22 Rural VA Calculator'!G113</f>
        <v>104.97690000000001</v>
      </c>
      <c r="F119" s="337">
        <f>'FY 22 Rural VA Calculator'!AR113</f>
        <v>73.903737599999999</v>
      </c>
      <c r="G119" s="337">
        <f>'FY 22 Rural VA Calculator'!AS113</f>
        <v>31.073162400000015</v>
      </c>
      <c r="H119" s="356">
        <f>'FY 22 Rural VA Calculator'!AT113</f>
        <v>104.97690000000001</v>
      </c>
      <c r="I119" s="360">
        <f>'FY 22 Rural VA Calculator'!AU113</f>
        <v>314.93070000000006</v>
      </c>
      <c r="J119" s="361">
        <f>'FY 22 Rural VA Calculator'!AV113</f>
        <v>104.97690000000001</v>
      </c>
      <c r="K119" s="361">
        <f>'FY 22 Rural VA Calculator'!AW113</f>
        <v>104.97690000000001</v>
      </c>
      <c r="L119" s="361">
        <f>'FY 22 Rural VA Calculator'!AX113</f>
        <v>104.97690000000001</v>
      </c>
      <c r="M119" s="361">
        <f>'FY 22 Rural VA Calculator'!AY113</f>
        <v>104.97690000000001</v>
      </c>
      <c r="N119" s="361">
        <f>'FY 22 Rural VA Calculator'!AZ113</f>
        <v>104.97690000000001</v>
      </c>
      <c r="O119" s="361">
        <f>'FY 22 Rural VA Calculator'!BA113</f>
        <v>104.97690000000001</v>
      </c>
      <c r="P119" s="361">
        <f>'FY 22 Rural VA Calculator'!BB113</f>
        <v>104.97690000000001</v>
      </c>
      <c r="Q119" s="361">
        <f>'FY 22 Rural VA Calculator'!BC113</f>
        <v>104.97690000000001</v>
      </c>
      <c r="R119" s="361">
        <f>'FY 22 Rural VA Calculator'!BD113</f>
        <v>104.97690000000001</v>
      </c>
      <c r="S119" s="361">
        <f>'FY 22 Rural VA Calculator'!BE113</f>
        <v>104.97690000000001</v>
      </c>
      <c r="T119" s="361">
        <f>'FY 22 Rural VA Calculator'!BF113</f>
        <v>104.97690000000001</v>
      </c>
      <c r="U119" s="361">
        <f>'FY 22 Rural VA Calculator'!BG113</f>
        <v>104.97690000000001</v>
      </c>
      <c r="V119" s="361">
        <f>'FY 22 Rural VA Calculator'!BH113</f>
        <v>104.97690000000001</v>
      </c>
      <c r="X119" s="370" t="str">
        <f>'FY 22 Rural VA Calculator'!A113</f>
        <v>NTA High</v>
      </c>
      <c r="Y119" s="328" t="str">
        <f>X45</f>
        <v>ND</v>
      </c>
      <c r="Z119" s="387">
        <f>'FY 22 Rural VA Calculator'!E113</f>
        <v>78.930000000000007</v>
      </c>
      <c r="AA119" s="388">
        <f>'FY 22 Rural VA Calculator'!F113</f>
        <v>1.33</v>
      </c>
      <c r="AB119" s="387">
        <f>'FY 22 Rural VA Calculator'!G113</f>
        <v>104.97690000000001</v>
      </c>
      <c r="AC119" s="387">
        <f>'FY 22 Rural VA Calculator'!H113</f>
        <v>104.97690000000001</v>
      </c>
      <c r="AD119" s="336">
        <f>'FY 22 Rural VA Calculator'!Y113</f>
        <v>73.903737599999999</v>
      </c>
      <c r="AE119" s="336">
        <f>'FY 22 Rural VA Calculator'!Z113</f>
        <v>31.073162400000015</v>
      </c>
      <c r="AF119" s="377">
        <f>'FY 22 Rural VA Calculator'!AA113</f>
        <v>104.97690000000001</v>
      </c>
      <c r="AG119" s="378">
        <f>'FY 22 Rural VA Calculator'!AB113</f>
        <v>314.93070000000006</v>
      </c>
      <c r="AH119" s="379">
        <f>'FY 22 Rural VA Calculator'!AC113</f>
        <v>104.97690000000001</v>
      </c>
      <c r="AI119" s="379">
        <f>'FY 22 Rural VA Calculator'!AD113</f>
        <v>104.97690000000001</v>
      </c>
      <c r="AJ119" s="379">
        <f>'FY 22 Rural VA Calculator'!AE113</f>
        <v>104.97690000000001</v>
      </c>
      <c r="AK119" s="379">
        <f>'FY 22 Rural VA Calculator'!AF113</f>
        <v>104.97690000000001</v>
      </c>
      <c r="AL119" s="379">
        <f>'FY 22 Rural VA Calculator'!AG113</f>
        <v>104.97690000000001</v>
      </c>
      <c r="AM119" s="379">
        <f>'FY 22 Rural VA Calculator'!AH113</f>
        <v>104.97690000000001</v>
      </c>
      <c r="AN119" s="379">
        <f>'FY 22 Rural VA Calculator'!AI113</f>
        <v>104.97690000000001</v>
      </c>
      <c r="AO119" s="379">
        <f>'FY 22 Rural VA Calculator'!AJ113</f>
        <v>104.97690000000001</v>
      </c>
      <c r="AP119" s="379">
        <f>'FY 22 Rural VA Calculator'!AK113</f>
        <v>104.97690000000001</v>
      </c>
      <c r="AQ119" s="379">
        <f>'FY 22 Rural VA Calculator'!AL113</f>
        <v>104.97690000000001</v>
      </c>
      <c r="AR119" s="379">
        <f>'FY 22 Rural VA Calculator'!AM113</f>
        <v>104.97690000000001</v>
      </c>
      <c r="AS119" s="379">
        <f>'FY 22 Rural VA Calculator'!AN113</f>
        <v>104.97690000000001</v>
      </c>
      <c r="AT119" s="393">
        <f>'FY 22 Rural VA Calculator'!AO113</f>
        <v>104.97690000000001</v>
      </c>
      <c r="AU119" s="395">
        <f>'FY 22 Rural VA Calculator'!AP113</f>
        <v>104.97690000000001</v>
      </c>
    </row>
    <row r="120" spans="1:47" x14ac:dyDescent="0.25">
      <c r="A120" s="354" t="str">
        <f>'FY 22 Rural VA Calculator'!A114</f>
        <v>PT High</v>
      </c>
      <c r="B120" s="328" t="str">
        <f>A60</f>
        <v>G</v>
      </c>
      <c r="C120" s="330">
        <f>'FY 22 Rural VA Calculator'!E114</f>
        <v>71.61</v>
      </c>
      <c r="D120" s="155">
        <f>'FY 22 Rural VA Calculator'!F114</f>
        <v>1.67</v>
      </c>
      <c r="E120" s="199">
        <f>'FY 22 Rural VA Calculator'!G114</f>
        <v>119.58869999999999</v>
      </c>
      <c r="F120" s="337">
        <f>'FY 22 Rural VA Calculator'!AR114</f>
        <v>84.19044479999998</v>
      </c>
      <c r="G120" s="337">
        <f>'FY 22 Rural VA Calculator'!AS114</f>
        <v>35.398255200000008</v>
      </c>
      <c r="H120" s="356">
        <f>'FY 22 Rural VA Calculator'!AT114</f>
        <v>119.58869999999999</v>
      </c>
      <c r="I120" s="360">
        <f>'FY 22 Rural VA Calculator'!AU114</f>
        <v>119.58869999999999</v>
      </c>
      <c r="J120" s="361">
        <f>'FY 22 Rural VA Calculator'!AV114</f>
        <v>119.58869999999999</v>
      </c>
      <c r="K120" s="361">
        <f>'FY 22 Rural VA Calculator'!AW114</f>
        <v>117.19692599999999</v>
      </c>
      <c r="L120" s="361">
        <f>'FY 22 Rural VA Calculator'!AX114</f>
        <v>114.80515199999998</v>
      </c>
      <c r="M120" s="361">
        <f>'FY 22 Rural VA Calculator'!AY114</f>
        <v>112.41337799999998</v>
      </c>
      <c r="N120" s="361">
        <f>'FY 22 Rural VA Calculator'!AZ114</f>
        <v>110.021604</v>
      </c>
      <c r="O120" s="361">
        <f>'FY 22 Rural VA Calculator'!BA114</f>
        <v>107.62983</v>
      </c>
      <c r="P120" s="361">
        <f>'FY 22 Rural VA Calculator'!BB114</f>
        <v>105.23805599999999</v>
      </c>
      <c r="Q120" s="361">
        <f>'FY 22 Rural VA Calculator'!BC114</f>
        <v>102.84628199999999</v>
      </c>
      <c r="R120" s="361">
        <f>'FY 22 Rural VA Calculator'!BD114</f>
        <v>100.45450799999999</v>
      </c>
      <c r="S120" s="361">
        <f>'FY 22 Rural VA Calculator'!BE114</f>
        <v>98.062733999999992</v>
      </c>
      <c r="T120" s="361">
        <f>'FY 22 Rural VA Calculator'!BF114</f>
        <v>95.670959999999994</v>
      </c>
      <c r="U120" s="361">
        <f>'FY 22 Rural VA Calculator'!BG114</f>
        <v>93.279185999999996</v>
      </c>
      <c r="V120" s="361">
        <f>'FY 22 Rural VA Calculator'!BH114</f>
        <v>90.887411999999998</v>
      </c>
      <c r="X120" s="370" t="str">
        <f>'FY 22 Rural VA Calculator'!A114</f>
        <v>PT High</v>
      </c>
      <c r="Y120" s="328" t="str">
        <f>X60</f>
        <v>G</v>
      </c>
      <c r="Z120" s="387">
        <f>'FY 22 Rural VA Calculator'!E114</f>
        <v>71.61</v>
      </c>
      <c r="AA120" s="388">
        <f>'FY 22 Rural VA Calculator'!F114</f>
        <v>1.67</v>
      </c>
      <c r="AB120" s="387">
        <f>'FY 22 Rural VA Calculator'!G114</f>
        <v>119.58869999999999</v>
      </c>
      <c r="AC120" s="387">
        <f>'FY 22 Rural VA Calculator'!H114</f>
        <v>71.753219999999985</v>
      </c>
      <c r="AD120" s="336">
        <f>'FY 22 Rural VA Calculator'!Y114</f>
        <v>50.514266879999987</v>
      </c>
      <c r="AE120" s="336">
        <f>'FY 22 Rural VA Calculator'!Z114</f>
        <v>21.238953119999998</v>
      </c>
      <c r="AF120" s="377">
        <f>'FY 22 Rural VA Calculator'!AA114</f>
        <v>71.753219999999985</v>
      </c>
      <c r="AG120" s="378">
        <f>'FY 22 Rural VA Calculator'!AB114</f>
        <v>71.753219999999985</v>
      </c>
      <c r="AH120" s="379">
        <f>'FY 22 Rural VA Calculator'!AC114</f>
        <v>71.753219999999985</v>
      </c>
      <c r="AI120" s="379">
        <f>'FY 22 Rural VA Calculator'!AD114</f>
        <v>70.318155599999983</v>
      </c>
      <c r="AJ120" s="379">
        <f>'FY 22 Rural VA Calculator'!AE114</f>
        <v>68.883091199999981</v>
      </c>
      <c r="AK120" s="379">
        <f>'FY 22 Rural VA Calculator'!AF114</f>
        <v>67.44802679999998</v>
      </c>
      <c r="AL120" s="379">
        <f>'FY 22 Rural VA Calculator'!AG114</f>
        <v>66.012962399999992</v>
      </c>
      <c r="AM120" s="379">
        <f>'FY 22 Rural VA Calculator'!AH114</f>
        <v>64.57789799999999</v>
      </c>
      <c r="AN120" s="379">
        <f>'FY 22 Rural VA Calculator'!AI114</f>
        <v>63.142833599999989</v>
      </c>
      <c r="AO120" s="379">
        <f>'FY 22 Rural VA Calculator'!AJ114</f>
        <v>61.707769199999987</v>
      </c>
      <c r="AP120" s="379">
        <f>'FY 22 Rural VA Calculator'!AK114</f>
        <v>60.272704799999985</v>
      </c>
      <c r="AQ120" s="379">
        <f>'FY 22 Rural VA Calculator'!AL114</f>
        <v>58.837640399999984</v>
      </c>
      <c r="AR120" s="379">
        <f>'FY 22 Rural VA Calculator'!AM114</f>
        <v>57.402575999999989</v>
      </c>
      <c r="AS120" s="379">
        <f>'FY 22 Rural VA Calculator'!AN114</f>
        <v>55.967511599999987</v>
      </c>
      <c r="AT120" s="393">
        <f>'FY 22 Rural VA Calculator'!AO114</f>
        <v>54.532447199999986</v>
      </c>
      <c r="AU120" s="395">
        <f>'FY 22 Rural VA Calculator'!AP114</f>
        <v>0</v>
      </c>
    </row>
    <row r="121" spans="1:47" x14ac:dyDescent="0.25">
      <c r="A121" s="354" t="str">
        <f>'FY 22 Rural VA Calculator'!A115</f>
        <v>OT High</v>
      </c>
      <c r="B121" s="328" t="str">
        <f>A81</f>
        <v>G</v>
      </c>
      <c r="C121" s="330">
        <f>'FY 22 Rural VA Calculator'!E115</f>
        <v>65.77</v>
      </c>
      <c r="D121" s="155">
        <f>'FY 22 Rural VA Calculator'!F115</f>
        <v>1.64</v>
      </c>
      <c r="E121" s="199">
        <f>'FY 22 Rural VA Calculator'!G115</f>
        <v>107.86279999999999</v>
      </c>
      <c r="F121" s="337">
        <f>'FY 22 Rural VA Calculator'!AR115</f>
        <v>75.93541119999999</v>
      </c>
      <c r="G121" s="337">
        <f>'FY 22 Rural VA Calculator'!AS115</f>
        <v>31.927388800000003</v>
      </c>
      <c r="H121" s="356">
        <f>'FY 22 Rural VA Calculator'!AT115</f>
        <v>107.86279999999999</v>
      </c>
      <c r="I121" s="360">
        <f>'FY 22 Rural VA Calculator'!AU115</f>
        <v>107.86279999999999</v>
      </c>
      <c r="J121" s="361">
        <f>'FY 22 Rural VA Calculator'!AV115</f>
        <v>107.86279999999999</v>
      </c>
      <c r="K121" s="361">
        <f>'FY 22 Rural VA Calculator'!AW115</f>
        <v>105.70554399999999</v>
      </c>
      <c r="L121" s="361">
        <f>'FY 22 Rural VA Calculator'!AX115</f>
        <v>103.54828799999999</v>
      </c>
      <c r="M121" s="361">
        <f>'FY 22 Rural VA Calculator'!AY115</f>
        <v>101.39103199999998</v>
      </c>
      <c r="N121" s="361">
        <f>'FY 22 Rural VA Calculator'!AZ115</f>
        <v>99.233775999999992</v>
      </c>
      <c r="O121" s="361">
        <f>'FY 22 Rural VA Calculator'!BA115</f>
        <v>97.076520000000002</v>
      </c>
      <c r="P121" s="361">
        <f>'FY 22 Rural VA Calculator'!BB115</f>
        <v>94.919263999999998</v>
      </c>
      <c r="Q121" s="361">
        <f>'FY 22 Rural VA Calculator'!BC115</f>
        <v>92.762007999999994</v>
      </c>
      <c r="R121" s="361">
        <f>'FY 22 Rural VA Calculator'!BD115</f>
        <v>90.604751999999991</v>
      </c>
      <c r="S121" s="361">
        <f>'FY 22 Rural VA Calculator'!BE115</f>
        <v>88.447495999999987</v>
      </c>
      <c r="T121" s="361">
        <f>'FY 22 Rural VA Calculator'!BF115</f>
        <v>86.290239999999997</v>
      </c>
      <c r="U121" s="361">
        <f>'FY 22 Rural VA Calculator'!BG115</f>
        <v>84.132983999999993</v>
      </c>
      <c r="V121" s="361">
        <f>'FY 22 Rural VA Calculator'!BH115</f>
        <v>81.975727999999989</v>
      </c>
      <c r="X121" s="370" t="str">
        <f>'FY 22 Rural VA Calculator'!A115</f>
        <v>OT High</v>
      </c>
      <c r="Y121" s="328" t="str">
        <f>X81</f>
        <v>G</v>
      </c>
      <c r="Z121" s="387">
        <f>'FY 22 Rural VA Calculator'!E115</f>
        <v>65.77</v>
      </c>
      <c r="AA121" s="388">
        <f>'FY 22 Rural VA Calculator'!F115</f>
        <v>1.64</v>
      </c>
      <c r="AB121" s="387">
        <f>'FY 22 Rural VA Calculator'!G115</f>
        <v>107.86279999999999</v>
      </c>
      <c r="AC121" s="387">
        <f>'FY 22 Rural VA Calculator'!H115</f>
        <v>64.717679999999987</v>
      </c>
      <c r="AD121" s="336">
        <f>'FY 22 Rural VA Calculator'!Y115</f>
        <v>45.561246719999986</v>
      </c>
      <c r="AE121" s="336">
        <f>'FY 22 Rural VA Calculator'!Z115</f>
        <v>19.156433280000002</v>
      </c>
      <c r="AF121" s="377">
        <f>'FY 22 Rural VA Calculator'!AA115</f>
        <v>64.717679999999987</v>
      </c>
      <c r="AG121" s="378">
        <f>'FY 22 Rural VA Calculator'!AB115</f>
        <v>64.717679999999987</v>
      </c>
      <c r="AH121" s="379">
        <f>'FY 22 Rural VA Calculator'!AC115</f>
        <v>64.717679999999987</v>
      </c>
      <c r="AI121" s="379">
        <f>'FY 22 Rural VA Calculator'!AD115</f>
        <v>63.423326399999986</v>
      </c>
      <c r="AJ121" s="379">
        <f>'FY 22 Rural VA Calculator'!AE115</f>
        <v>62.128972799999985</v>
      </c>
      <c r="AK121" s="379">
        <f>'FY 22 Rural VA Calculator'!AF115</f>
        <v>60.834619199999985</v>
      </c>
      <c r="AL121" s="379">
        <f>'FY 22 Rural VA Calculator'!AG115</f>
        <v>59.540265599999991</v>
      </c>
      <c r="AM121" s="379">
        <f>'FY 22 Rural VA Calculator'!AH115</f>
        <v>58.24591199999999</v>
      </c>
      <c r="AN121" s="379">
        <f>'FY 22 Rural VA Calculator'!AI115</f>
        <v>56.951558399999989</v>
      </c>
      <c r="AO121" s="379">
        <f>'FY 22 Rural VA Calculator'!AJ115</f>
        <v>55.657204799999988</v>
      </c>
      <c r="AP121" s="379">
        <f>'FY 22 Rural VA Calculator'!AK115</f>
        <v>54.362851199999987</v>
      </c>
      <c r="AQ121" s="379">
        <f>'FY 22 Rural VA Calculator'!AL115</f>
        <v>53.068497599999986</v>
      </c>
      <c r="AR121" s="379">
        <f>'FY 22 Rural VA Calculator'!AM115</f>
        <v>51.774143999999993</v>
      </c>
      <c r="AS121" s="379">
        <f>'FY 22 Rural VA Calculator'!AN115</f>
        <v>50.479790399999992</v>
      </c>
      <c r="AT121" s="393">
        <f>'FY 22 Rural VA Calculator'!AO115</f>
        <v>49.185436799999991</v>
      </c>
      <c r="AU121" s="395">
        <f>'FY 22 Rural VA Calculator'!AP115</f>
        <v>0</v>
      </c>
    </row>
    <row r="122" spans="1:47" x14ac:dyDescent="0.25">
      <c r="A122" s="354" t="str">
        <f>'FY 22 Rural VA Calculator'!A116</f>
        <v>SLP High</v>
      </c>
      <c r="B122" s="328" t="str">
        <f>A101</f>
        <v>F</v>
      </c>
      <c r="C122" s="330">
        <f>'FY 22 Rural VA Calculator'!E116</f>
        <v>29.55</v>
      </c>
      <c r="D122" s="155">
        <f>'FY 22 Rural VA Calculator'!F116</f>
        <v>2.98</v>
      </c>
      <c r="E122" s="199">
        <f>'FY 22 Rural VA Calculator'!G116</f>
        <v>88.058999999999997</v>
      </c>
      <c r="F122" s="337">
        <f>'FY 22 Rural VA Calculator'!AR116</f>
        <v>61.993535999999992</v>
      </c>
      <c r="G122" s="337">
        <f>'FY 22 Rural VA Calculator'!AS116</f>
        <v>26.065464000000006</v>
      </c>
      <c r="H122" s="356">
        <f>'FY 22 Rural VA Calculator'!AT116</f>
        <v>88.058999999999997</v>
      </c>
      <c r="I122" s="360">
        <f>'FY 22 Rural VA Calculator'!AU116</f>
        <v>88.058999999999997</v>
      </c>
      <c r="J122" s="361">
        <f>'FY 22 Rural VA Calculator'!AV116</f>
        <v>88.058999999999997</v>
      </c>
      <c r="K122" s="361">
        <f>'FY 22 Rural VA Calculator'!AW116</f>
        <v>88.058999999999997</v>
      </c>
      <c r="L122" s="361">
        <f>'FY 22 Rural VA Calculator'!AX116</f>
        <v>88.058999999999997</v>
      </c>
      <c r="M122" s="361">
        <f>'FY 22 Rural VA Calculator'!AY116</f>
        <v>88.058999999999997</v>
      </c>
      <c r="N122" s="361">
        <f>'FY 22 Rural VA Calculator'!AZ116</f>
        <v>88.058999999999997</v>
      </c>
      <c r="O122" s="361">
        <f>'FY 22 Rural VA Calculator'!BA116</f>
        <v>88.058999999999997</v>
      </c>
      <c r="P122" s="361">
        <f>'FY 22 Rural VA Calculator'!BB116</f>
        <v>88.058999999999997</v>
      </c>
      <c r="Q122" s="361">
        <f>'FY 22 Rural VA Calculator'!BC116</f>
        <v>88.058999999999997</v>
      </c>
      <c r="R122" s="361">
        <f>'FY 22 Rural VA Calculator'!BD116</f>
        <v>88.058999999999997</v>
      </c>
      <c r="S122" s="361">
        <f>'FY 22 Rural VA Calculator'!BE116</f>
        <v>88.058999999999997</v>
      </c>
      <c r="T122" s="361">
        <f>'FY 22 Rural VA Calculator'!BF116</f>
        <v>88.058999999999997</v>
      </c>
      <c r="U122" s="361">
        <f>'FY 22 Rural VA Calculator'!BG116</f>
        <v>88.058999999999997</v>
      </c>
      <c r="V122" s="361">
        <f>'FY 22 Rural VA Calculator'!BH116</f>
        <v>88.058999999999997</v>
      </c>
      <c r="X122" s="370" t="str">
        <f>'FY 22 Rural VA Calculator'!A116</f>
        <v>SLP High</v>
      </c>
      <c r="Y122" s="328" t="str">
        <f>X101</f>
        <v>F</v>
      </c>
      <c r="Z122" s="387">
        <f>'FY 22 Rural VA Calculator'!E116</f>
        <v>29.55</v>
      </c>
      <c r="AA122" s="388">
        <f>'FY 22 Rural VA Calculator'!F116</f>
        <v>2.98</v>
      </c>
      <c r="AB122" s="387">
        <f>'FY 22 Rural VA Calculator'!G116</f>
        <v>88.058999999999997</v>
      </c>
      <c r="AC122" s="387">
        <f>'FY 22 Rural VA Calculator'!H116</f>
        <v>52.8354</v>
      </c>
      <c r="AD122" s="336">
        <f>'FY 22 Rural VA Calculator'!Y116</f>
        <v>37.196121599999998</v>
      </c>
      <c r="AE122" s="336">
        <f>'FY 22 Rural VA Calculator'!Z116</f>
        <v>15.639278400000002</v>
      </c>
      <c r="AF122" s="377">
        <f>'FY 22 Rural VA Calculator'!AA116</f>
        <v>52.8354</v>
      </c>
      <c r="AG122" s="378">
        <f>'FY 22 Rural VA Calculator'!AB116</f>
        <v>52.8354</v>
      </c>
      <c r="AH122" s="379">
        <f>'FY 22 Rural VA Calculator'!AC116</f>
        <v>52.8354</v>
      </c>
      <c r="AI122" s="379">
        <f>'FY 22 Rural VA Calculator'!AD116</f>
        <v>52.8354</v>
      </c>
      <c r="AJ122" s="379">
        <f>'FY 22 Rural VA Calculator'!AE116</f>
        <v>52.8354</v>
      </c>
      <c r="AK122" s="379">
        <f>'FY 22 Rural VA Calculator'!AF116</f>
        <v>52.8354</v>
      </c>
      <c r="AL122" s="379">
        <f>'FY 22 Rural VA Calculator'!AG116</f>
        <v>52.8354</v>
      </c>
      <c r="AM122" s="379">
        <f>'FY 22 Rural VA Calculator'!AH116</f>
        <v>52.8354</v>
      </c>
      <c r="AN122" s="379">
        <f>'FY 22 Rural VA Calculator'!AI116</f>
        <v>52.8354</v>
      </c>
      <c r="AO122" s="379">
        <f>'FY 22 Rural VA Calculator'!AJ116</f>
        <v>52.8354</v>
      </c>
      <c r="AP122" s="379">
        <f>'FY 22 Rural VA Calculator'!AK116</f>
        <v>52.8354</v>
      </c>
      <c r="AQ122" s="379">
        <f>'FY 22 Rural VA Calculator'!AL116</f>
        <v>52.8354</v>
      </c>
      <c r="AR122" s="379">
        <f>'FY 22 Rural VA Calculator'!AM116</f>
        <v>52.8354</v>
      </c>
      <c r="AS122" s="379">
        <f>'FY 22 Rural VA Calculator'!AN116</f>
        <v>52.8354</v>
      </c>
      <c r="AT122" s="393">
        <f>'FY 22 Rural VA Calculator'!AO116</f>
        <v>52.8354</v>
      </c>
      <c r="AU122" s="395">
        <f>'FY 22 Rural VA Calculator'!AP116</f>
        <v>0</v>
      </c>
    </row>
    <row r="123" spans="1:47" x14ac:dyDescent="0.25">
      <c r="A123" s="354" t="str">
        <f>'FY 22 Rural VA Calculator'!A117</f>
        <v>Non-Ancillary</v>
      </c>
      <c r="B123" s="328" t="str">
        <f>B113</f>
        <v>Fixed</v>
      </c>
      <c r="C123" s="330">
        <f>'FY 22 Rural VA Calculator'!E117</f>
        <v>99.88</v>
      </c>
      <c r="D123" s="155">
        <f>'FY 22 Rural VA Calculator'!F117</f>
        <v>1</v>
      </c>
      <c r="E123" s="199">
        <f>'FY 22 Rural VA Calculator'!G117</f>
        <v>99.88</v>
      </c>
      <c r="F123" s="337">
        <f>'FY 22 Rural VA Calculator'!AR117</f>
        <v>70.315519999999992</v>
      </c>
      <c r="G123" s="337">
        <f>'FY 22 Rural VA Calculator'!AS117</f>
        <v>29.564480000000003</v>
      </c>
      <c r="H123" s="356">
        <f>'FY 22 Rural VA Calculator'!AT117</f>
        <v>99.88</v>
      </c>
      <c r="I123" s="360">
        <f>'FY 22 Rural VA Calculator'!AU117</f>
        <v>99.88</v>
      </c>
      <c r="J123" s="361">
        <f>'FY 22 Rural VA Calculator'!AV117</f>
        <v>99.88</v>
      </c>
      <c r="K123" s="361">
        <f>'FY 22 Rural VA Calculator'!AW117</f>
        <v>99.88</v>
      </c>
      <c r="L123" s="361">
        <f>'FY 22 Rural VA Calculator'!AX117</f>
        <v>99.88</v>
      </c>
      <c r="M123" s="361">
        <f>'FY 22 Rural VA Calculator'!AY117</f>
        <v>99.88</v>
      </c>
      <c r="N123" s="361">
        <f>'FY 22 Rural VA Calculator'!AZ117</f>
        <v>99.88</v>
      </c>
      <c r="O123" s="361">
        <f>'FY 22 Rural VA Calculator'!BA117</f>
        <v>99.88</v>
      </c>
      <c r="P123" s="361">
        <f>'FY 22 Rural VA Calculator'!BB117</f>
        <v>99.88</v>
      </c>
      <c r="Q123" s="361">
        <f>'FY 22 Rural VA Calculator'!BC117</f>
        <v>99.88</v>
      </c>
      <c r="R123" s="361">
        <f>'FY 22 Rural VA Calculator'!BD117</f>
        <v>99.88</v>
      </c>
      <c r="S123" s="361">
        <f>'FY 22 Rural VA Calculator'!BE117</f>
        <v>99.88</v>
      </c>
      <c r="T123" s="361">
        <f>'FY 22 Rural VA Calculator'!BF117</f>
        <v>99.88</v>
      </c>
      <c r="U123" s="361">
        <f>'FY 22 Rural VA Calculator'!BG117</f>
        <v>99.88</v>
      </c>
      <c r="V123" s="361">
        <f>'FY 22 Rural VA Calculator'!BH117</f>
        <v>99.88</v>
      </c>
      <c r="X123" s="370" t="str">
        <f>'FY 22 Rural VA Calculator'!A117</f>
        <v>Non-Ancillary</v>
      </c>
      <c r="Y123" s="328" t="str">
        <f>Y113</f>
        <v>Fixed</v>
      </c>
      <c r="Z123" s="387">
        <f>'FY 22 Rural VA Calculator'!E117</f>
        <v>99.88</v>
      </c>
      <c r="AA123" s="388">
        <f>'FY 22 Rural VA Calculator'!F117</f>
        <v>1</v>
      </c>
      <c r="AB123" s="387">
        <f>'FY 22 Rural VA Calculator'!G117</f>
        <v>99.88</v>
      </c>
      <c r="AC123" s="387">
        <f>'FY 22 Rural VA Calculator'!H117</f>
        <v>59.927999999999997</v>
      </c>
      <c r="AD123" s="336">
        <f>'FY 22 Rural VA Calculator'!Y117</f>
        <v>42.189311999999994</v>
      </c>
      <c r="AE123" s="336">
        <f>'FY 22 Rural VA Calculator'!Z117</f>
        <v>17.738688000000003</v>
      </c>
      <c r="AF123" s="377">
        <f>'FY 22 Rural VA Calculator'!AA117</f>
        <v>59.927999999999997</v>
      </c>
      <c r="AG123" s="378">
        <f>'FY 22 Rural VA Calculator'!AB117</f>
        <v>59.927999999999997</v>
      </c>
      <c r="AH123" s="379">
        <f>'FY 22 Rural VA Calculator'!AC117</f>
        <v>59.927999999999997</v>
      </c>
      <c r="AI123" s="379">
        <f>'FY 22 Rural VA Calculator'!AD117</f>
        <v>59.927999999999997</v>
      </c>
      <c r="AJ123" s="379">
        <f>'FY 22 Rural VA Calculator'!AE117</f>
        <v>59.927999999999997</v>
      </c>
      <c r="AK123" s="379">
        <f>'FY 22 Rural VA Calculator'!AF117</f>
        <v>59.927999999999997</v>
      </c>
      <c r="AL123" s="379">
        <f>'FY 22 Rural VA Calculator'!AG117</f>
        <v>59.927999999999997</v>
      </c>
      <c r="AM123" s="379">
        <f>'FY 22 Rural VA Calculator'!AH117</f>
        <v>59.927999999999997</v>
      </c>
      <c r="AN123" s="379">
        <f>'FY 22 Rural VA Calculator'!AI117</f>
        <v>59.927999999999997</v>
      </c>
      <c r="AO123" s="379">
        <f>'FY 22 Rural VA Calculator'!AJ117</f>
        <v>59.927999999999997</v>
      </c>
      <c r="AP123" s="379">
        <f>'FY 22 Rural VA Calculator'!AK117</f>
        <v>59.927999999999997</v>
      </c>
      <c r="AQ123" s="379">
        <f>'FY 22 Rural VA Calculator'!AL117</f>
        <v>59.927999999999997</v>
      </c>
      <c r="AR123" s="379">
        <f>'FY 22 Rural VA Calculator'!AM117</f>
        <v>59.927999999999997</v>
      </c>
      <c r="AS123" s="379">
        <f>'FY 22 Rural VA Calculator'!AN117</f>
        <v>59.927999999999997</v>
      </c>
      <c r="AT123" s="393">
        <f>'FY 22 Rural VA Calculator'!AO117</f>
        <v>59.927999999999997</v>
      </c>
      <c r="AU123" s="395">
        <f>'FY 22 Rural VA Calculator'!AP117</f>
        <v>59.927999999999997</v>
      </c>
    </row>
    <row r="124" spans="1:47" ht="15.75" thickBot="1" x14ac:dyDescent="0.3">
      <c r="A124" s="354" t="str">
        <f>'FY 22 Rural VA Calculator'!A118</f>
        <v>Total</v>
      </c>
      <c r="B124" s="328"/>
      <c r="C124" s="330"/>
      <c r="D124" s="155"/>
      <c r="E124" s="365">
        <f>'FY 22 Rural VA Calculator'!G118</f>
        <v>714.97919999999999</v>
      </c>
      <c r="F124" s="366">
        <f>'FY 22 Rural VA Calculator'!AR118</f>
        <v>503.34535679999993</v>
      </c>
      <c r="G124" s="366">
        <f>'FY 22 Rural VA Calculator'!AS118</f>
        <v>211.63384320000006</v>
      </c>
      <c r="H124" s="367">
        <f>'FY 22 Rural VA Calculator'!AT118</f>
        <v>714.97919999999999</v>
      </c>
      <c r="I124" s="368">
        <f>'FY 22 Rural VA Calculator'!AU118</f>
        <v>924.93299999999999</v>
      </c>
      <c r="J124" s="369">
        <f>'FY 22 Rural VA Calculator'!AV118</f>
        <v>714.97919999999999</v>
      </c>
      <c r="K124" s="369">
        <f>'FY 22 Rural VA Calculator'!AW118</f>
        <v>710.43016999999998</v>
      </c>
      <c r="L124" s="369">
        <f>'FY 22 Rural VA Calculator'!AX118</f>
        <v>705.88113999999996</v>
      </c>
      <c r="M124" s="369">
        <f>'FY 22 Rural VA Calculator'!AY118</f>
        <v>701.33210999999994</v>
      </c>
      <c r="N124" s="369">
        <f>'FY 22 Rural VA Calculator'!AZ118</f>
        <v>696.78308000000004</v>
      </c>
      <c r="O124" s="369">
        <f>'FY 22 Rural VA Calculator'!BA118</f>
        <v>692.23405000000002</v>
      </c>
      <c r="P124" s="369">
        <f>'FY 22 Rural VA Calculator'!BB118</f>
        <v>687.68502000000001</v>
      </c>
      <c r="Q124" s="369">
        <f>'FY 22 Rural VA Calculator'!BC118</f>
        <v>683.13598999999999</v>
      </c>
      <c r="R124" s="369">
        <f>'FY 22 Rural VA Calculator'!BD118</f>
        <v>678.58695999999998</v>
      </c>
      <c r="S124" s="369">
        <f>'FY 22 Rural VA Calculator'!BE118</f>
        <v>674.03792999999996</v>
      </c>
      <c r="T124" s="369">
        <f>'FY 22 Rural VA Calculator'!BF118</f>
        <v>669.48889999999994</v>
      </c>
      <c r="U124" s="369">
        <f>'FY 22 Rural VA Calculator'!BG118</f>
        <v>664.93986999999993</v>
      </c>
      <c r="V124" s="369">
        <f>'FY 22 Rural VA Calculator'!BH118</f>
        <v>660.39084000000003</v>
      </c>
      <c r="X124" s="370" t="str">
        <f>'FY 22 Rural VA Calculator'!A118</f>
        <v>Total</v>
      </c>
      <c r="Y124" s="374"/>
      <c r="Z124" s="375">
        <f>'FY 22 Rural VA Calculator'!E118</f>
        <v>0</v>
      </c>
      <c r="AA124" s="520">
        <f>'FY 22 Rural VA Calculator'!F118</f>
        <v>0</v>
      </c>
      <c r="AB124" s="446">
        <f>'FY 22 Rural VA Calculator'!G118</f>
        <v>714.97919999999999</v>
      </c>
      <c r="AC124" s="446">
        <f>'FY 22 Rural VA Calculator'!H118</f>
        <v>470.97827999999998</v>
      </c>
      <c r="AD124" s="447">
        <f>'FY 22 Rural VA Calculator'!Y118</f>
        <v>331.56870911999988</v>
      </c>
      <c r="AE124" s="447">
        <f>'FY 22 Rural VA Calculator'!Z118</f>
        <v>139.40957088000002</v>
      </c>
      <c r="AF124" s="448">
        <f>'FY 22 Rural VA Calculator'!AA118</f>
        <v>470.97827999999998</v>
      </c>
      <c r="AG124" s="391">
        <f>'FY 22 Rural VA Calculator'!AB118</f>
        <v>680.93208000000016</v>
      </c>
      <c r="AH124" s="392">
        <f>'FY 22 Rural VA Calculator'!AC118</f>
        <v>470.97827999999998</v>
      </c>
      <c r="AI124" s="392">
        <f>'FY 22 Rural VA Calculator'!AD118</f>
        <v>468.24886200000003</v>
      </c>
      <c r="AJ124" s="392">
        <f>'FY 22 Rural VA Calculator'!AE118</f>
        <v>465.51944399999996</v>
      </c>
      <c r="AK124" s="392">
        <f>'FY 22 Rural VA Calculator'!AF118</f>
        <v>462.79002599999995</v>
      </c>
      <c r="AL124" s="392">
        <f>'FY 22 Rural VA Calculator'!AG118</f>
        <v>460.060608</v>
      </c>
      <c r="AM124" s="392">
        <f>'FY 22 Rural VA Calculator'!AH118</f>
        <v>457.33118999999999</v>
      </c>
      <c r="AN124" s="392">
        <f>'FY 22 Rural VA Calculator'!AI118</f>
        <v>454.60177199999998</v>
      </c>
      <c r="AO124" s="392">
        <f>'FY 22 Rural VA Calculator'!AJ118</f>
        <v>451.87235399999997</v>
      </c>
      <c r="AP124" s="392">
        <f>'FY 22 Rural VA Calculator'!AK118</f>
        <v>449.14293599999996</v>
      </c>
      <c r="AQ124" s="392">
        <f>'FY 22 Rural VA Calculator'!AL118</f>
        <v>446.41351800000001</v>
      </c>
      <c r="AR124" s="392">
        <f>'FY 22 Rural VA Calculator'!AM118</f>
        <v>443.6841</v>
      </c>
      <c r="AS124" s="392">
        <f>'FY 22 Rural VA Calculator'!AN118</f>
        <v>440.95468199999999</v>
      </c>
      <c r="AT124" s="398">
        <f>'FY 22 Rural VA Calculator'!AO118</f>
        <v>438.22526399999998</v>
      </c>
      <c r="AU124" s="399">
        <f>'FY 22 Rural VA Calculator'!AP118</f>
        <v>281.67198000000002</v>
      </c>
    </row>
    <row r="125" spans="1:47" ht="15.75" thickBot="1" x14ac:dyDescent="0.3">
      <c r="A125" s="327"/>
      <c r="B125" s="327"/>
      <c r="C125" s="327"/>
      <c r="D125" s="346"/>
      <c r="E125" s="192"/>
      <c r="F125" s="333"/>
      <c r="G125" s="333"/>
      <c r="H125" s="333"/>
      <c r="I125" s="333"/>
      <c r="J125" s="333"/>
      <c r="K125" s="333"/>
      <c r="L125" s="333"/>
      <c r="M125" s="333"/>
      <c r="N125" s="333"/>
      <c r="O125" s="333"/>
      <c r="P125" s="333"/>
      <c r="Q125" s="333"/>
      <c r="R125" s="333"/>
      <c r="S125" s="333"/>
      <c r="T125" s="333"/>
      <c r="U125" s="333"/>
      <c r="V125" s="333"/>
      <c r="X125" s="341"/>
      <c r="Y125" s="341"/>
      <c r="Z125" s="347"/>
      <c r="AA125" s="521" t="s">
        <v>2020</v>
      </c>
      <c r="AB125" s="524"/>
      <c r="AC125" s="534"/>
      <c r="AD125" s="470"/>
      <c r="AE125" s="467"/>
      <c r="AF125" s="471"/>
      <c r="AG125" s="519">
        <f t="shared" ref="AG125:AT125" si="0">(AG124-I124)/I124</f>
        <v>-0.26380388633555063</v>
      </c>
      <c r="AH125" s="457">
        <f t="shared" si="0"/>
        <v>-0.34126995582528835</v>
      </c>
      <c r="AI125" s="457">
        <f t="shared" si="0"/>
        <v>-0.3408938953141587</v>
      </c>
      <c r="AJ125" s="457">
        <f t="shared" si="0"/>
        <v>-0.34051298778148403</v>
      </c>
      <c r="AK125" s="457">
        <f t="shared" si="0"/>
        <v>-0.34012713890998092</v>
      </c>
      <c r="AL125" s="457">
        <f t="shared" si="0"/>
        <v>-0.33973625191932044</v>
      </c>
      <c r="AM125" s="457">
        <f t="shared" si="0"/>
        <v>-0.33934022748519815</v>
      </c>
      <c r="AN125" s="457">
        <f t="shared" si="0"/>
        <v>-0.33893896365519205</v>
      </c>
      <c r="AO125" s="457">
        <f t="shared" si="0"/>
        <v>-0.33853235576125923</v>
      </c>
      <c r="AP125" s="457">
        <f t="shared" si="0"/>
        <v>-0.33812029632871227</v>
      </c>
      <c r="AQ125" s="457">
        <f t="shared" si="0"/>
        <v>-0.33770267498151024</v>
      </c>
      <c r="AR125" s="457">
        <f t="shared" si="0"/>
        <v>-0.33727937834368871</v>
      </c>
      <c r="AS125" s="457">
        <f t="shared" si="0"/>
        <v>-0.33685028993674265</v>
      </c>
      <c r="AT125" s="458">
        <f t="shared" si="0"/>
        <v>-0.33641529007276971</v>
      </c>
      <c r="AU125" s="349"/>
    </row>
    <row r="126" spans="1:47" ht="15.75" thickBot="1" x14ac:dyDescent="0.3">
      <c r="A126" s="327"/>
      <c r="B126" s="326"/>
      <c r="C126" s="327"/>
      <c r="D126" s="345"/>
      <c r="E126" s="192"/>
      <c r="F126" s="333"/>
      <c r="G126" s="333"/>
      <c r="H126" s="333"/>
      <c r="I126" s="333"/>
      <c r="J126" s="333"/>
      <c r="K126" s="333"/>
      <c r="L126" s="333"/>
      <c r="M126" s="333"/>
      <c r="N126" s="333"/>
      <c r="O126" s="333"/>
      <c r="P126" s="333"/>
      <c r="Q126" s="333"/>
      <c r="R126" s="333"/>
      <c r="S126" s="333"/>
      <c r="T126" s="333"/>
      <c r="U126" s="333"/>
      <c r="V126" s="333"/>
      <c r="X126" s="341"/>
      <c r="Y126" s="341"/>
      <c r="Z126" s="347"/>
      <c r="AA126" s="459" t="s">
        <v>2021</v>
      </c>
      <c r="AB126" s="522"/>
      <c r="AC126" s="535"/>
      <c r="AD126" s="455"/>
      <c r="AE126" s="455"/>
      <c r="AF126" s="454"/>
      <c r="AG126" s="530"/>
      <c r="AH126" s="530"/>
      <c r="AI126" s="530"/>
      <c r="AJ126" s="530"/>
      <c r="AK126" s="530"/>
      <c r="AL126" s="530"/>
      <c r="AM126" s="530"/>
      <c r="AN126" s="530"/>
      <c r="AO126" s="530"/>
      <c r="AP126" s="530"/>
      <c r="AQ126" s="530"/>
      <c r="AR126" s="530"/>
      <c r="AS126" s="530"/>
      <c r="AT126" s="531"/>
      <c r="AU126" s="456">
        <f>(AU124-J6)/J6</f>
        <v>0.28032718181818189</v>
      </c>
    </row>
    <row r="127" spans="1:47" s="499" customFormat="1" ht="15.75" thickBot="1" x14ac:dyDescent="0.3">
      <c r="A127" s="327"/>
      <c r="B127" s="326"/>
      <c r="C127" s="327"/>
      <c r="D127" s="345"/>
      <c r="E127" s="192"/>
      <c r="F127" s="333"/>
      <c r="G127" s="333"/>
      <c r="H127" s="333"/>
      <c r="I127" s="333"/>
      <c r="J127" s="333"/>
      <c r="K127" s="333"/>
      <c r="L127" s="333"/>
      <c r="M127" s="333"/>
      <c r="N127" s="333"/>
      <c r="O127" s="333"/>
      <c r="P127" s="333"/>
      <c r="Q127" s="333"/>
      <c r="R127" s="333"/>
      <c r="S127" s="333"/>
      <c r="T127" s="333"/>
      <c r="U127" s="333"/>
      <c r="V127" s="333"/>
      <c r="X127" s="341"/>
      <c r="Y127" s="341"/>
      <c r="Z127" s="347"/>
      <c r="AA127" s="525" t="s">
        <v>2022</v>
      </c>
      <c r="AB127" s="526"/>
      <c r="AC127" s="537"/>
      <c r="AD127" s="528"/>
      <c r="AE127" s="528"/>
      <c r="AF127" s="528"/>
      <c r="AG127" s="538">
        <f>(AG124-S6)/S6</f>
        <v>1.0951756307692313</v>
      </c>
      <c r="AH127" s="539">
        <f>(AH124-S6)/S6</f>
        <v>0.4491639384615384</v>
      </c>
      <c r="AI127" s="539">
        <f>(AI124-S6)/S6</f>
        <v>0.44076572923076934</v>
      </c>
      <c r="AJ127" s="539">
        <f>(AJ124-S6)/S6</f>
        <v>0.43236751999999989</v>
      </c>
      <c r="AK127" s="539">
        <f>(AK124-S6)/S6</f>
        <v>0.42396931076923061</v>
      </c>
      <c r="AL127" s="539">
        <f>(AL124-S6)/S6</f>
        <v>0.41557110153846155</v>
      </c>
      <c r="AM127" s="539">
        <f>(AM124-S6)/S6</f>
        <v>0.40717289230769227</v>
      </c>
      <c r="AN127" s="539">
        <f>(AN124-S6)/S6</f>
        <v>0.39877468307692304</v>
      </c>
      <c r="AO127" s="539">
        <f>(AO124-S6)/S6</f>
        <v>0.39037647384615376</v>
      </c>
      <c r="AP127" s="539">
        <f>(AP124-S6)/S6</f>
        <v>0.38197826461538448</v>
      </c>
      <c r="AQ127" s="539">
        <f>(AQ124-S6)/S6</f>
        <v>0.37358005538461542</v>
      </c>
      <c r="AR127" s="539">
        <f>(AR124-S6)/S6</f>
        <v>0.36518184615384613</v>
      </c>
      <c r="AS127" s="539">
        <f>(AS124-S6)/S6</f>
        <v>0.35678363692307691</v>
      </c>
      <c r="AT127" s="540">
        <f>(AT124-S6)/S6</f>
        <v>0.34838542769230763</v>
      </c>
      <c r="AU127" s="529">
        <f>(AU124-S6)/S6</f>
        <v>-0.13331698461538455</v>
      </c>
    </row>
    <row r="128" spans="1:47" s="430" customFormat="1" ht="15.75" thickBot="1" x14ac:dyDescent="0.3">
      <c r="A128" s="425"/>
      <c r="B128" s="426"/>
      <c r="C128" s="425"/>
      <c r="D128" s="427"/>
      <c r="E128" s="428"/>
      <c r="F128" s="429"/>
      <c r="G128" s="429"/>
      <c r="H128" s="429"/>
      <c r="I128" s="429"/>
      <c r="J128" s="429"/>
      <c r="K128" s="429"/>
      <c r="L128" s="429"/>
      <c r="M128" s="429"/>
      <c r="N128" s="429"/>
      <c r="O128" s="429"/>
      <c r="P128" s="429"/>
      <c r="Q128" s="429"/>
      <c r="R128" s="429"/>
      <c r="S128" s="429"/>
      <c r="T128" s="429"/>
      <c r="U128" s="429"/>
      <c r="V128" s="429"/>
      <c r="X128" s="341"/>
      <c r="Y128" s="341"/>
      <c r="Z128" s="347"/>
      <c r="AA128" s="348"/>
      <c r="AB128" s="347"/>
      <c r="AC128" s="347"/>
      <c r="AD128" s="431"/>
      <c r="AE128" s="431"/>
      <c r="AF128" s="431"/>
      <c r="AG128" s="431"/>
      <c r="AH128" s="431"/>
      <c r="AI128" s="431"/>
      <c r="AJ128" s="431"/>
      <c r="AK128" s="431"/>
      <c r="AL128" s="431"/>
      <c r="AM128" s="431"/>
      <c r="AN128" s="431"/>
      <c r="AO128" s="431"/>
      <c r="AP128" s="431"/>
      <c r="AQ128" s="431"/>
      <c r="AR128" s="431"/>
      <c r="AS128" s="431"/>
      <c r="AT128" s="431"/>
      <c r="AU128" s="431"/>
    </row>
    <row r="129" spans="1:47" ht="15.75" thickBot="1" x14ac:dyDescent="0.3">
      <c r="A129" s="425"/>
      <c r="B129" s="426"/>
      <c r="C129" s="425"/>
      <c r="D129" s="427"/>
      <c r="E129" s="428"/>
      <c r="F129" s="429"/>
      <c r="G129" s="429"/>
      <c r="H129" s="429"/>
      <c r="I129" s="444" t="str">
        <f>'FY 22 Rural VA Calculator'!AU122</f>
        <v>Medicare and VPD Adjusted Rate - Rural Wage Index in CBSA</v>
      </c>
      <c r="J129" s="445"/>
      <c r="K129" s="445"/>
      <c r="L129" s="445"/>
      <c r="M129" s="445"/>
      <c r="N129" s="445"/>
      <c r="O129" s="445"/>
      <c r="P129" s="445"/>
      <c r="Q129" s="445"/>
      <c r="R129" s="445"/>
      <c r="S129" s="445"/>
      <c r="T129" s="445"/>
      <c r="U129" s="445"/>
      <c r="V129" s="445"/>
      <c r="X129" s="341"/>
      <c r="Y129" s="341"/>
      <c r="Z129" s="347"/>
      <c r="AA129" s="348"/>
      <c r="AB129" s="347"/>
      <c r="AC129" s="347"/>
      <c r="AD129" s="431"/>
      <c r="AE129" s="431"/>
      <c r="AF129" s="431"/>
      <c r="AG129" s="401" t="str">
        <f>'FY 22 Rural VA Calculator'!AB122</f>
        <v>VA and VPD Adjusted Rate - Rural Wage Index in State</v>
      </c>
      <c r="AH129" s="404"/>
      <c r="AI129" s="404"/>
      <c r="AJ129" s="404"/>
      <c r="AK129" s="404"/>
      <c r="AL129" s="404"/>
      <c r="AM129" s="404"/>
      <c r="AN129" s="404"/>
      <c r="AO129" s="404"/>
      <c r="AP129" s="404"/>
      <c r="AQ129" s="404"/>
      <c r="AR129" s="404"/>
      <c r="AS129" s="404"/>
      <c r="AT129" s="404"/>
      <c r="AU129" s="405"/>
    </row>
    <row r="130" spans="1:47" s="53" customFormat="1" ht="75.75" thickBot="1" x14ac:dyDescent="0.3">
      <c r="A130" s="352" t="str">
        <f>'FY 22 Rural VA Calculator'!A123</f>
        <v>Lowest Rate CMG if CMG &gt;5% of Stays</v>
      </c>
      <c r="B130" s="352" t="s">
        <v>1979</v>
      </c>
      <c r="C130" s="352" t="str">
        <f>'FY 22 Rural VA Calculator'!E123</f>
        <v>Unadjusted Federal Base Rate FY 2022</v>
      </c>
      <c r="D130" s="353" t="str">
        <f>'FY 22 Rural VA Calculator'!F123</f>
        <v>CMI **</v>
      </c>
      <c r="E130" s="351" t="str">
        <f>'FY 22 Rural VA Calculator'!G123</f>
        <v>Medicare FY 2022 Rate Rural **</v>
      </c>
      <c r="F130" s="351" t="str">
        <f>'FY 22 Rural VA Calculator'!AR123</f>
        <v>FY 2022 Labor Portion (70.4%)</v>
      </c>
      <c r="G130" s="351" t="str">
        <f>'FY 22 Rural VA Calculator'!AS123</f>
        <v>Non-Labor Portion</v>
      </c>
      <c r="H130" s="355" t="str">
        <f>'FY 22 Rural VA Calculator'!AT123</f>
        <v>Wage Index Adjusted VA Base Rate</v>
      </c>
      <c r="I130" s="357" t="str">
        <f>'FY 22 Rural VA Calculator'!AU123</f>
        <v>Day
1-3</v>
      </c>
      <c r="J130" s="358" t="str">
        <f>'FY 22 Rural VA Calculator'!AV123</f>
        <v>Day
4-20</v>
      </c>
      <c r="K130" s="358" t="str">
        <f>'FY 22 Rural VA Calculator'!AW123</f>
        <v>Day
21-27</v>
      </c>
      <c r="L130" s="358" t="str">
        <f>'FY 22 Rural VA Calculator'!AX123</f>
        <v>Day
28-34</v>
      </c>
      <c r="M130" s="358" t="str">
        <f>'FY 22 Rural VA Calculator'!AY123</f>
        <v>Day
35-41</v>
      </c>
      <c r="N130" s="358" t="str">
        <f>'FY 22 Rural VA Calculator'!AZ123</f>
        <v>Day
42-48</v>
      </c>
      <c r="O130" s="358" t="str">
        <f>'FY 22 Rural VA Calculator'!BA123</f>
        <v>Day
49-55</v>
      </c>
      <c r="P130" s="358" t="str">
        <f>'FY 22 Rural VA Calculator'!BB123</f>
        <v>Day
56-62</v>
      </c>
      <c r="Q130" s="358" t="str">
        <f>'FY 22 Rural VA Calculator'!BC123</f>
        <v>Day
63-69</v>
      </c>
      <c r="R130" s="358" t="str">
        <f>'FY 22 Rural VA Calculator'!BD123</f>
        <v>Day
70-76</v>
      </c>
      <c r="S130" s="358" t="str">
        <f>'FY 22 Rural VA Calculator'!BE123</f>
        <v>Day
77-83</v>
      </c>
      <c r="T130" s="358" t="str">
        <f>'FY 22 Rural VA Calculator'!BF123</f>
        <v>Day
84-90</v>
      </c>
      <c r="U130" s="358" t="str">
        <f>'FY 22 Rural VA Calculator'!BG123</f>
        <v>Day
91-97</v>
      </c>
      <c r="V130" s="358" t="str">
        <f>'FY 22 Rural VA Calculator'!BH123</f>
        <v>Day
98-100</v>
      </c>
      <c r="X130" s="370" t="str">
        <f>'FY 22 Rural VA Calculator'!A123</f>
        <v>Lowest Rate CMG if CMG &gt;5% of Stays</v>
      </c>
      <c r="Y130" s="370" t="s">
        <v>1979</v>
      </c>
      <c r="Z130" s="371" t="str">
        <f>'FY 22 Rural VA Calculator'!E123</f>
        <v>Unadjusted Federal Base Rate FY 2022</v>
      </c>
      <c r="AA130" s="372" t="str">
        <f>'FY 22 Rural VA Calculator'!F123</f>
        <v>CMI **</v>
      </c>
      <c r="AB130" s="371" t="str">
        <f>'FY 22 Rural VA Calculator'!G123</f>
        <v>Medicare FY 2022 Rate Rural **</v>
      </c>
      <c r="AC130" s="371" t="str">
        <f>'FY 22 Rural VA Calculator'!H123</f>
        <v>Base Rate After VA Adjustment</v>
      </c>
      <c r="AD130" s="418" t="str">
        <f>'FY 22 Rural VA Calculator'!Y123</f>
        <v>FY 2022 Labor Portion (70.4%)</v>
      </c>
      <c r="AE130" s="418" t="str">
        <f>'FY 22 Rural VA Calculator'!Z123</f>
        <v>Non-Labor Portion</v>
      </c>
      <c r="AF130" s="419" t="str">
        <f>'FY 22 Rural VA Calculator'!AA123</f>
        <v>Wage Index Adjusted VA Base Rate</v>
      </c>
      <c r="AG130" s="420" t="str">
        <f>'FY 22 Rural VA Calculator'!AB123</f>
        <v>Day
1-3</v>
      </c>
      <c r="AH130" s="421" t="str">
        <f>'FY 22 Rural VA Calculator'!AC123</f>
        <v>Day
4-20</v>
      </c>
      <c r="AI130" s="421" t="str">
        <f>'FY 22 Rural VA Calculator'!AD123</f>
        <v>Day
21-27</v>
      </c>
      <c r="AJ130" s="421" t="str">
        <f>'FY 22 Rural VA Calculator'!AE123</f>
        <v>Day
28-34</v>
      </c>
      <c r="AK130" s="421" t="str">
        <f>'FY 22 Rural VA Calculator'!AF123</f>
        <v>Day
35-41</v>
      </c>
      <c r="AL130" s="421" t="str">
        <f>'FY 22 Rural VA Calculator'!AG123</f>
        <v>Day
42-48</v>
      </c>
      <c r="AM130" s="421" t="str">
        <f>'FY 22 Rural VA Calculator'!AH123</f>
        <v>Day
49-55</v>
      </c>
      <c r="AN130" s="421" t="str">
        <f>'FY 22 Rural VA Calculator'!AI123</f>
        <v>Day
56-62</v>
      </c>
      <c r="AO130" s="421" t="str">
        <f>'FY 22 Rural VA Calculator'!AJ123</f>
        <v>Day
63-69</v>
      </c>
      <c r="AP130" s="421" t="str">
        <f>'FY 22 Rural VA Calculator'!AK123</f>
        <v>Day
70-76</v>
      </c>
      <c r="AQ130" s="421" t="str">
        <f>'FY 22 Rural VA Calculator'!AL123</f>
        <v>Day
77-83</v>
      </c>
      <c r="AR130" s="421" t="str">
        <f>'FY 22 Rural VA Calculator'!AM123</f>
        <v>Day
84-90</v>
      </c>
      <c r="AS130" s="421" t="str">
        <f>'FY 22 Rural VA Calculator'!AN123</f>
        <v>Day
91-97</v>
      </c>
      <c r="AT130" s="421" t="str">
        <f>'FY 22 Rural VA Calculator'!AO123</f>
        <v>Day
98-100</v>
      </c>
      <c r="AU130" s="424" t="str">
        <f>'FY 22 Rural VA Calculator'!AP123</f>
        <v>Day
100+</v>
      </c>
    </row>
    <row r="131" spans="1:47" x14ac:dyDescent="0.25">
      <c r="A131" s="354" t="str">
        <f>'FY 22 Rural VA Calculator'!A124</f>
        <v>Nursing Low</v>
      </c>
      <c r="B131" s="328" t="str">
        <f>A31</f>
        <v>PBC1</v>
      </c>
      <c r="C131" s="330">
        <f>'FY 22 Rural VA Calculator'!E124</f>
        <v>104.63</v>
      </c>
      <c r="D131" s="155">
        <f>'FY 22 Rural VA Calculator'!F124</f>
        <v>1.1299999999999999</v>
      </c>
      <c r="E131" s="199">
        <f>'FY 22 Rural VA Calculator'!G124</f>
        <v>118.23189999999998</v>
      </c>
      <c r="F131" s="337">
        <f>'FY 22 Rural VA Calculator'!AR124</f>
        <v>83.235257599999983</v>
      </c>
      <c r="G131" s="337">
        <f>'FY 22 Rural VA Calculator'!AS124</f>
        <v>34.996642399999999</v>
      </c>
      <c r="H131" s="356">
        <f>'FY 22 Rural VA Calculator'!AT124</f>
        <v>118.23189999999998</v>
      </c>
      <c r="I131" s="360">
        <f>'FY 22 Rural VA Calculator'!AU124</f>
        <v>118.23189999999998</v>
      </c>
      <c r="J131" s="361">
        <f>'FY 22 Rural VA Calculator'!AV124</f>
        <v>118.23189999999998</v>
      </c>
      <c r="K131" s="361">
        <f>'FY 22 Rural VA Calculator'!AW124</f>
        <v>118.23189999999998</v>
      </c>
      <c r="L131" s="361">
        <f>'FY 22 Rural VA Calculator'!AX124</f>
        <v>118.23189999999998</v>
      </c>
      <c r="M131" s="361">
        <f>'FY 22 Rural VA Calculator'!AY124</f>
        <v>118.23189999999998</v>
      </c>
      <c r="N131" s="361">
        <f>'FY 22 Rural VA Calculator'!AZ124</f>
        <v>118.23189999999998</v>
      </c>
      <c r="O131" s="361">
        <f>'FY 22 Rural VA Calculator'!BA124</f>
        <v>118.23189999999998</v>
      </c>
      <c r="P131" s="361">
        <f>'FY 22 Rural VA Calculator'!BB124</f>
        <v>118.23189999999998</v>
      </c>
      <c r="Q131" s="361">
        <f>'FY 22 Rural VA Calculator'!BC124</f>
        <v>118.23189999999998</v>
      </c>
      <c r="R131" s="361">
        <f>'FY 22 Rural VA Calculator'!BD124</f>
        <v>118.23189999999998</v>
      </c>
      <c r="S131" s="361">
        <f>'FY 22 Rural VA Calculator'!BE124</f>
        <v>118.23189999999998</v>
      </c>
      <c r="T131" s="361">
        <f>'FY 22 Rural VA Calculator'!BF124</f>
        <v>118.23189999999998</v>
      </c>
      <c r="U131" s="361">
        <f>'FY 22 Rural VA Calculator'!BG124</f>
        <v>118.23189999999998</v>
      </c>
      <c r="V131" s="361">
        <f>'FY 22 Rural VA Calculator'!BH124</f>
        <v>118.23189999999998</v>
      </c>
      <c r="X131" s="370" t="str">
        <f>'FY 22 Rural VA Calculator'!A124</f>
        <v>Nursing Low</v>
      </c>
      <c r="Y131" s="328" t="str">
        <f>X31</f>
        <v>PBC1</v>
      </c>
      <c r="Z131" s="387">
        <f>'FY 22 Rural VA Calculator'!E124</f>
        <v>104.63</v>
      </c>
      <c r="AA131" s="388">
        <f>'FY 22 Rural VA Calculator'!F124</f>
        <v>1.1299999999999999</v>
      </c>
      <c r="AB131" s="387">
        <f>'FY 22 Rural VA Calculator'!G124</f>
        <v>118.23189999999998</v>
      </c>
      <c r="AC131" s="387">
        <f>'FY 22 Rural VA Calculator'!H124</f>
        <v>70.939139999999981</v>
      </c>
      <c r="AD131" s="336">
        <f>'FY 22 Rural VA Calculator'!Y124</f>
        <v>49.941154559999987</v>
      </c>
      <c r="AE131" s="336">
        <f>'FY 22 Rural VA Calculator'!Z124</f>
        <v>20.997985439999994</v>
      </c>
      <c r="AF131" s="377">
        <f>'FY 22 Rural VA Calculator'!AA124</f>
        <v>70.939139999999981</v>
      </c>
      <c r="AG131" s="378">
        <f>'FY 22 Rural VA Calculator'!AB124</f>
        <v>70.939139999999981</v>
      </c>
      <c r="AH131" s="379">
        <f>'FY 22 Rural VA Calculator'!AC124</f>
        <v>70.939139999999981</v>
      </c>
      <c r="AI131" s="379">
        <f>'FY 22 Rural VA Calculator'!AD124</f>
        <v>70.939139999999981</v>
      </c>
      <c r="AJ131" s="379">
        <f>'FY 22 Rural VA Calculator'!AE124</f>
        <v>70.939139999999981</v>
      </c>
      <c r="AK131" s="379">
        <f>'FY 22 Rural VA Calculator'!AF124</f>
        <v>70.939139999999981</v>
      </c>
      <c r="AL131" s="379">
        <f>'FY 22 Rural VA Calculator'!AG124</f>
        <v>70.939139999999981</v>
      </c>
      <c r="AM131" s="379">
        <f>'FY 22 Rural VA Calculator'!AH124</f>
        <v>70.939139999999981</v>
      </c>
      <c r="AN131" s="379">
        <f>'FY 22 Rural VA Calculator'!AI124</f>
        <v>70.939139999999981</v>
      </c>
      <c r="AO131" s="379">
        <f>'FY 22 Rural VA Calculator'!AJ124</f>
        <v>70.939139999999981</v>
      </c>
      <c r="AP131" s="379">
        <f>'FY 22 Rural VA Calculator'!AK124</f>
        <v>70.939139999999981</v>
      </c>
      <c r="AQ131" s="379">
        <f>'FY 22 Rural VA Calculator'!AL124</f>
        <v>70.939139999999981</v>
      </c>
      <c r="AR131" s="379">
        <f>'FY 22 Rural VA Calculator'!AM124</f>
        <v>70.939139999999981</v>
      </c>
      <c r="AS131" s="379">
        <f>'FY 22 Rural VA Calculator'!AN124</f>
        <v>70.939139999999981</v>
      </c>
      <c r="AT131" s="393">
        <f>'FY 22 Rural VA Calculator'!AO124</f>
        <v>70.939139999999981</v>
      </c>
      <c r="AU131" s="400">
        <f>'FY 22 Rural VA Calculator'!AP124</f>
        <v>70.939139999999981</v>
      </c>
    </row>
    <row r="132" spans="1:47" x14ac:dyDescent="0.25">
      <c r="A132" s="354" t="str">
        <f>'FY 22 Rural VA Calculator'!A125</f>
        <v>NTA Low</v>
      </c>
      <c r="B132" s="328" t="str">
        <f>A43</f>
        <v>NF</v>
      </c>
      <c r="C132" s="330">
        <f>'FY 22 Rural VA Calculator'!E125</f>
        <v>78.930000000000007</v>
      </c>
      <c r="D132" s="155">
        <f>'FY 22 Rural VA Calculator'!F125</f>
        <v>0.72</v>
      </c>
      <c r="E132" s="199">
        <f>'FY 22 Rural VA Calculator'!G125</f>
        <v>56.829600000000006</v>
      </c>
      <c r="F132" s="337">
        <f>'FY 22 Rural VA Calculator'!AR125</f>
        <v>40.008038400000004</v>
      </c>
      <c r="G132" s="337">
        <f>'FY 22 Rural VA Calculator'!AS125</f>
        <v>16.821561600000003</v>
      </c>
      <c r="H132" s="356">
        <f>'FY 22 Rural VA Calculator'!AT125</f>
        <v>56.829600000000006</v>
      </c>
      <c r="I132" s="360">
        <f>'FY 22 Rural VA Calculator'!AU125</f>
        <v>170.48880000000003</v>
      </c>
      <c r="J132" s="361">
        <f>'FY 22 Rural VA Calculator'!AV125</f>
        <v>56.829600000000006</v>
      </c>
      <c r="K132" s="361">
        <f>'FY 22 Rural VA Calculator'!AW125</f>
        <v>56.829600000000006</v>
      </c>
      <c r="L132" s="361">
        <f>'FY 22 Rural VA Calculator'!AX125</f>
        <v>56.829600000000006</v>
      </c>
      <c r="M132" s="361">
        <f>'FY 22 Rural VA Calculator'!AY125</f>
        <v>56.829600000000006</v>
      </c>
      <c r="N132" s="361">
        <f>'FY 22 Rural VA Calculator'!AZ125</f>
        <v>56.829600000000006</v>
      </c>
      <c r="O132" s="361">
        <f>'FY 22 Rural VA Calculator'!BA125</f>
        <v>56.829600000000006</v>
      </c>
      <c r="P132" s="361">
        <f>'FY 22 Rural VA Calculator'!BB125</f>
        <v>56.829600000000006</v>
      </c>
      <c r="Q132" s="361">
        <f>'FY 22 Rural VA Calculator'!BC125</f>
        <v>56.829600000000006</v>
      </c>
      <c r="R132" s="361">
        <f>'FY 22 Rural VA Calculator'!BD125</f>
        <v>56.829600000000006</v>
      </c>
      <c r="S132" s="361">
        <f>'FY 22 Rural VA Calculator'!BE125</f>
        <v>56.829600000000006</v>
      </c>
      <c r="T132" s="361">
        <f>'FY 22 Rural VA Calculator'!BF125</f>
        <v>56.829600000000006</v>
      </c>
      <c r="U132" s="361">
        <f>'FY 22 Rural VA Calculator'!BG125</f>
        <v>56.829600000000006</v>
      </c>
      <c r="V132" s="361">
        <f>'FY 22 Rural VA Calculator'!BH125</f>
        <v>56.829600000000006</v>
      </c>
      <c r="X132" s="370" t="str">
        <f>'FY 22 Rural VA Calculator'!A125</f>
        <v>NTA Low</v>
      </c>
      <c r="Y132" s="328" t="str">
        <f>X43</f>
        <v>NF</v>
      </c>
      <c r="Z132" s="387">
        <f>'FY 22 Rural VA Calculator'!E125</f>
        <v>78.930000000000007</v>
      </c>
      <c r="AA132" s="388">
        <f>'FY 22 Rural VA Calculator'!F125</f>
        <v>0.72</v>
      </c>
      <c r="AB132" s="387">
        <f>'FY 22 Rural VA Calculator'!G125</f>
        <v>56.829600000000006</v>
      </c>
      <c r="AC132" s="387">
        <f>'FY 22 Rural VA Calculator'!H125</f>
        <v>56.829600000000006</v>
      </c>
      <c r="AD132" s="336">
        <f>'FY 22 Rural VA Calculator'!Y125</f>
        <v>40.008038400000004</v>
      </c>
      <c r="AE132" s="336">
        <f>'FY 22 Rural VA Calculator'!Z125</f>
        <v>16.821561600000003</v>
      </c>
      <c r="AF132" s="377">
        <f>'FY 22 Rural VA Calculator'!AA125</f>
        <v>56.829600000000006</v>
      </c>
      <c r="AG132" s="378">
        <f>'FY 22 Rural VA Calculator'!AB125</f>
        <v>170.48880000000003</v>
      </c>
      <c r="AH132" s="379">
        <f>'FY 22 Rural VA Calculator'!AC125</f>
        <v>56.829600000000006</v>
      </c>
      <c r="AI132" s="379">
        <f>'FY 22 Rural VA Calculator'!AD125</f>
        <v>56.829600000000006</v>
      </c>
      <c r="AJ132" s="379">
        <f>'FY 22 Rural VA Calculator'!AE125</f>
        <v>56.829600000000006</v>
      </c>
      <c r="AK132" s="379">
        <f>'FY 22 Rural VA Calculator'!AF125</f>
        <v>56.829600000000006</v>
      </c>
      <c r="AL132" s="379">
        <f>'FY 22 Rural VA Calculator'!AG125</f>
        <v>56.829600000000006</v>
      </c>
      <c r="AM132" s="379">
        <f>'FY 22 Rural VA Calculator'!AH125</f>
        <v>56.829600000000006</v>
      </c>
      <c r="AN132" s="379">
        <f>'FY 22 Rural VA Calculator'!AI125</f>
        <v>56.829600000000006</v>
      </c>
      <c r="AO132" s="379">
        <f>'FY 22 Rural VA Calculator'!AJ125</f>
        <v>56.829600000000006</v>
      </c>
      <c r="AP132" s="379">
        <f>'FY 22 Rural VA Calculator'!AK125</f>
        <v>56.829600000000006</v>
      </c>
      <c r="AQ132" s="379">
        <f>'FY 22 Rural VA Calculator'!AL125</f>
        <v>56.829600000000006</v>
      </c>
      <c r="AR132" s="379">
        <f>'FY 22 Rural VA Calculator'!AM125</f>
        <v>56.829600000000006</v>
      </c>
      <c r="AS132" s="379">
        <f>'FY 22 Rural VA Calculator'!AN125</f>
        <v>56.829600000000006</v>
      </c>
      <c r="AT132" s="393">
        <f>'FY 22 Rural VA Calculator'!AO125</f>
        <v>56.829600000000006</v>
      </c>
      <c r="AU132" s="395">
        <f>'FY 22 Rural VA Calculator'!AP125</f>
        <v>56.829600000000006</v>
      </c>
    </row>
    <row r="133" spans="1:47" x14ac:dyDescent="0.25">
      <c r="A133" s="354" t="str">
        <f>'FY 22 Rural VA Calculator'!A126</f>
        <v>PT Low</v>
      </c>
      <c r="B133" s="328" t="str">
        <f>A62</f>
        <v>I</v>
      </c>
      <c r="C133" s="330">
        <f>'FY 22 Rural VA Calculator'!E126</f>
        <v>71.61</v>
      </c>
      <c r="D133" s="155">
        <f>'FY 22 Rural VA Calculator'!F126</f>
        <v>1.1299999999999999</v>
      </c>
      <c r="E133" s="199">
        <f>'FY 22 Rural VA Calculator'!G126</f>
        <v>80.919299999999993</v>
      </c>
      <c r="F133" s="337">
        <f>'FY 22 Rural VA Calculator'!AR126</f>
        <v>56.967187199999991</v>
      </c>
      <c r="G133" s="337">
        <f>'FY 22 Rural VA Calculator'!AS126</f>
        <v>23.952112800000002</v>
      </c>
      <c r="H133" s="356">
        <f>'FY 22 Rural VA Calculator'!AT126</f>
        <v>80.919299999999993</v>
      </c>
      <c r="I133" s="360">
        <f>'FY 22 Rural VA Calculator'!AU126</f>
        <v>80.919299999999993</v>
      </c>
      <c r="J133" s="361">
        <f>'FY 22 Rural VA Calculator'!AV126</f>
        <v>80.919299999999993</v>
      </c>
      <c r="K133" s="361">
        <f>'FY 22 Rural VA Calculator'!AW126</f>
        <v>79.300913999999992</v>
      </c>
      <c r="L133" s="361">
        <f>'FY 22 Rural VA Calculator'!AX126</f>
        <v>77.682527999999991</v>
      </c>
      <c r="M133" s="361">
        <f>'FY 22 Rural VA Calculator'!AY126</f>
        <v>76.06414199999999</v>
      </c>
      <c r="N133" s="361">
        <f>'FY 22 Rural VA Calculator'!AZ126</f>
        <v>74.445756000000003</v>
      </c>
      <c r="O133" s="361">
        <f>'FY 22 Rural VA Calculator'!BA126</f>
        <v>72.827370000000002</v>
      </c>
      <c r="P133" s="361">
        <f>'FY 22 Rural VA Calculator'!BB126</f>
        <v>71.208984000000001</v>
      </c>
      <c r="Q133" s="361">
        <f>'FY 22 Rural VA Calculator'!BC126</f>
        <v>69.590597999999986</v>
      </c>
      <c r="R133" s="361">
        <f>'FY 22 Rural VA Calculator'!BD126</f>
        <v>67.972211999999985</v>
      </c>
      <c r="S133" s="361">
        <f>'FY 22 Rural VA Calculator'!BE126</f>
        <v>66.353825999999984</v>
      </c>
      <c r="T133" s="361">
        <f>'FY 22 Rural VA Calculator'!BF126</f>
        <v>64.735439999999997</v>
      </c>
      <c r="U133" s="361">
        <f>'FY 22 Rural VA Calculator'!BG126</f>
        <v>63.117053999999996</v>
      </c>
      <c r="V133" s="361">
        <f>'FY 22 Rural VA Calculator'!BH126</f>
        <v>61.498667999999995</v>
      </c>
      <c r="X133" s="370" t="str">
        <f>'FY 22 Rural VA Calculator'!A126</f>
        <v>PT Low</v>
      </c>
      <c r="Y133" s="328" t="str">
        <f>X62</f>
        <v>I</v>
      </c>
      <c r="Z133" s="387">
        <f>'FY 22 Rural VA Calculator'!E126</f>
        <v>71.61</v>
      </c>
      <c r="AA133" s="388">
        <f>'FY 22 Rural VA Calculator'!F126</f>
        <v>1.1299999999999999</v>
      </c>
      <c r="AB133" s="387">
        <f>'FY 22 Rural VA Calculator'!G126</f>
        <v>80.919299999999993</v>
      </c>
      <c r="AC133" s="387">
        <f>'FY 22 Rural VA Calculator'!H126</f>
        <v>48.551579999999994</v>
      </c>
      <c r="AD133" s="336">
        <f>'FY 22 Rural VA Calculator'!Y126</f>
        <v>34.180312319999992</v>
      </c>
      <c r="AE133" s="336">
        <f>'FY 22 Rural VA Calculator'!Z126</f>
        <v>14.371267680000003</v>
      </c>
      <c r="AF133" s="377">
        <f>'FY 22 Rural VA Calculator'!AA126</f>
        <v>48.551579999999994</v>
      </c>
      <c r="AG133" s="378">
        <f>'FY 22 Rural VA Calculator'!AB126</f>
        <v>48.551579999999994</v>
      </c>
      <c r="AH133" s="379">
        <f>'FY 22 Rural VA Calculator'!AC126</f>
        <v>48.551579999999994</v>
      </c>
      <c r="AI133" s="379">
        <f>'FY 22 Rural VA Calculator'!AD126</f>
        <v>47.580548399999991</v>
      </c>
      <c r="AJ133" s="379">
        <f>'FY 22 Rural VA Calculator'!AE126</f>
        <v>46.609516799999994</v>
      </c>
      <c r="AK133" s="379">
        <f>'FY 22 Rural VA Calculator'!AF126</f>
        <v>45.638485199999991</v>
      </c>
      <c r="AL133" s="379">
        <f>'FY 22 Rural VA Calculator'!AG126</f>
        <v>44.667453599999995</v>
      </c>
      <c r="AM133" s="379">
        <f>'FY 22 Rural VA Calculator'!AH126</f>
        <v>43.696421999999998</v>
      </c>
      <c r="AN133" s="379">
        <f>'FY 22 Rural VA Calculator'!AI126</f>
        <v>42.725390399999995</v>
      </c>
      <c r="AO133" s="379">
        <f>'FY 22 Rural VA Calculator'!AJ126</f>
        <v>41.754358799999991</v>
      </c>
      <c r="AP133" s="379">
        <f>'FY 22 Rural VA Calculator'!AK126</f>
        <v>40.783327199999995</v>
      </c>
      <c r="AQ133" s="379">
        <f>'FY 22 Rural VA Calculator'!AL126</f>
        <v>39.812295599999992</v>
      </c>
      <c r="AR133" s="379">
        <f>'FY 22 Rural VA Calculator'!AM126</f>
        <v>38.841263999999995</v>
      </c>
      <c r="AS133" s="379">
        <f>'FY 22 Rural VA Calculator'!AN126</f>
        <v>37.870232399999999</v>
      </c>
      <c r="AT133" s="393">
        <f>'FY 22 Rural VA Calculator'!AO126</f>
        <v>36.899200799999996</v>
      </c>
      <c r="AU133" s="395">
        <f>'FY 22 Rural VA Calculator'!AP126</f>
        <v>0</v>
      </c>
    </row>
    <row r="134" spans="1:47" x14ac:dyDescent="0.25">
      <c r="A134" s="354" t="str">
        <f>'FY 22 Rural VA Calculator'!A127</f>
        <v>OT Low</v>
      </c>
      <c r="B134" s="328" t="str">
        <f>A83</f>
        <v>I</v>
      </c>
      <c r="C134" s="330">
        <f>'FY 22 Rural VA Calculator'!E127</f>
        <v>65.77</v>
      </c>
      <c r="D134" s="155">
        <f>'FY 22 Rural VA Calculator'!F127</f>
        <v>1.18</v>
      </c>
      <c r="E134" s="199">
        <f>'FY 22 Rural VA Calculator'!G127</f>
        <v>77.608599999999996</v>
      </c>
      <c r="F134" s="337">
        <f>'FY 22 Rural VA Calculator'!AR127</f>
        <v>54.636454399999991</v>
      </c>
      <c r="G134" s="337">
        <f>'FY 22 Rural VA Calculator'!AS127</f>
        <v>22.972145600000005</v>
      </c>
      <c r="H134" s="356">
        <f>'FY 22 Rural VA Calculator'!AT127</f>
        <v>77.608599999999996</v>
      </c>
      <c r="I134" s="360">
        <f>'FY 22 Rural VA Calculator'!AU127</f>
        <v>77.608599999999996</v>
      </c>
      <c r="J134" s="361">
        <f>'FY 22 Rural VA Calculator'!AV127</f>
        <v>77.608599999999996</v>
      </c>
      <c r="K134" s="361">
        <f>'FY 22 Rural VA Calculator'!AW127</f>
        <v>76.056427999999997</v>
      </c>
      <c r="L134" s="361">
        <f>'FY 22 Rural VA Calculator'!AX127</f>
        <v>74.504255999999998</v>
      </c>
      <c r="M134" s="361">
        <f>'FY 22 Rural VA Calculator'!AY127</f>
        <v>72.952083999999985</v>
      </c>
      <c r="N134" s="361">
        <f>'FY 22 Rural VA Calculator'!AZ127</f>
        <v>71.399912</v>
      </c>
      <c r="O134" s="361">
        <f>'FY 22 Rural VA Calculator'!BA127</f>
        <v>69.847740000000002</v>
      </c>
      <c r="P134" s="361">
        <f>'FY 22 Rural VA Calculator'!BB127</f>
        <v>68.295568000000003</v>
      </c>
      <c r="Q134" s="361">
        <f>'FY 22 Rural VA Calculator'!BC127</f>
        <v>66.74339599999999</v>
      </c>
      <c r="R134" s="361">
        <f>'FY 22 Rural VA Calculator'!BD127</f>
        <v>65.191223999999991</v>
      </c>
      <c r="S134" s="361">
        <f>'FY 22 Rural VA Calculator'!BE127</f>
        <v>63.639051999999992</v>
      </c>
      <c r="T134" s="361">
        <f>'FY 22 Rural VA Calculator'!BF127</f>
        <v>62.086880000000001</v>
      </c>
      <c r="U134" s="361">
        <f>'FY 22 Rural VA Calculator'!BG127</f>
        <v>60.534708000000002</v>
      </c>
      <c r="V134" s="361">
        <f>'FY 22 Rural VA Calculator'!BH127</f>
        <v>58.982535999999996</v>
      </c>
      <c r="X134" s="370" t="str">
        <f>'FY 22 Rural VA Calculator'!A127</f>
        <v>OT Low</v>
      </c>
      <c r="Y134" s="328" t="str">
        <f>X83</f>
        <v>I</v>
      </c>
      <c r="Z134" s="387">
        <f>'FY 22 Rural VA Calculator'!E127</f>
        <v>65.77</v>
      </c>
      <c r="AA134" s="388">
        <f>'FY 22 Rural VA Calculator'!F127</f>
        <v>1.18</v>
      </c>
      <c r="AB134" s="387">
        <f>'FY 22 Rural VA Calculator'!G127</f>
        <v>77.608599999999996</v>
      </c>
      <c r="AC134" s="387">
        <f>'FY 22 Rural VA Calculator'!H127</f>
        <v>46.565159999999999</v>
      </c>
      <c r="AD134" s="336">
        <f>'FY 22 Rural VA Calculator'!Y127</f>
        <v>32.781872639999996</v>
      </c>
      <c r="AE134" s="336">
        <f>'FY 22 Rural VA Calculator'!Z127</f>
        <v>13.783287360000003</v>
      </c>
      <c r="AF134" s="377">
        <f>'FY 22 Rural VA Calculator'!AA127</f>
        <v>46.565159999999999</v>
      </c>
      <c r="AG134" s="378">
        <f>'FY 22 Rural VA Calculator'!AB127</f>
        <v>46.565159999999999</v>
      </c>
      <c r="AH134" s="379">
        <f>'FY 22 Rural VA Calculator'!AC127</f>
        <v>46.565159999999999</v>
      </c>
      <c r="AI134" s="379">
        <f>'FY 22 Rural VA Calculator'!AD127</f>
        <v>45.633856799999997</v>
      </c>
      <c r="AJ134" s="379">
        <f>'FY 22 Rural VA Calculator'!AE127</f>
        <v>44.702553599999995</v>
      </c>
      <c r="AK134" s="379">
        <f>'FY 22 Rural VA Calculator'!AF127</f>
        <v>43.7712504</v>
      </c>
      <c r="AL134" s="379">
        <f>'FY 22 Rural VA Calculator'!AG127</f>
        <v>42.839947199999997</v>
      </c>
      <c r="AM134" s="379">
        <f>'FY 22 Rural VA Calculator'!AH127</f>
        <v>41.908644000000002</v>
      </c>
      <c r="AN134" s="379">
        <f>'FY 22 Rural VA Calculator'!AI127</f>
        <v>40.9773408</v>
      </c>
      <c r="AO134" s="379">
        <f>'FY 22 Rural VA Calculator'!AJ127</f>
        <v>40.046037599999998</v>
      </c>
      <c r="AP134" s="379">
        <f>'FY 22 Rural VA Calculator'!AK127</f>
        <v>39.114734399999996</v>
      </c>
      <c r="AQ134" s="379">
        <f>'FY 22 Rural VA Calculator'!AL127</f>
        <v>38.183431199999994</v>
      </c>
      <c r="AR134" s="379">
        <f>'FY 22 Rural VA Calculator'!AM127</f>
        <v>37.252127999999999</v>
      </c>
      <c r="AS134" s="379">
        <f>'FY 22 Rural VA Calculator'!AN127</f>
        <v>36.320824799999997</v>
      </c>
      <c r="AT134" s="393">
        <f>'FY 22 Rural VA Calculator'!AO127</f>
        <v>35.389521600000002</v>
      </c>
      <c r="AU134" s="395">
        <f>'FY 22 Rural VA Calculator'!AP127</f>
        <v>0</v>
      </c>
    </row>
    <row r="135" spans="1:47" x14ac:dyDescent="0.25">
      <c r="A135" s="354" t="str">
        <f>'FY 22 Rural VA Calculator'!A128</f>
        <v>SLP Low</v>
      </c>
      <c r="B135" s="328" t="str">
        <f>A96</f>
        <v>A</v>
      </c>
      <c r="C135" s="330">
        <f>'FY 22 Rural VA Calculator'!E128</f>
        <v>29.55</v>
      </c>
      <c r="D135" s="155">
        <f>'FY 22 Rural VA Calculator'!F128</f>
        <v>0.68</v>
      </c>
      <c r="E135" s="199">
        <f>'FY 22 Rural VA Calculator'!G128</f>
        <v>20.094000000000001</v>
      </c>
      <c r="F135" s="337">
        <f>'FY 22 Rural VA Calculator'!AR128</f>
        <v>14.146176000000001</v>
      </c>
      <c r="G135" s="337">
        <f>'FY 22 Rural VA Calculator'!AS128</f>
        <v>5.9478240000000007</v>
      </c>
      <c r="H135" s="356">
        <f>'FY 22 Rural VA Calculator'!AT128</f>
        <v>20.094000000000001</v>
      </c>
      <c r="I135" s="360">
        <f>'FY 22 Rural VA Calculator'!AU128</f>
        <v>20.094000000000001</v>
      </c>
      <c r="J135" s="361">
        <f>'FY 22 Rural VA Calculator'!AV128</f>
        <v>20.094000000000001</v>
      </c>
      <c r="K135" s="361">
        <f>'FY 22 Rural VA Calculator'!AW128</f>
        <v>20.094000000000001</v>
      </c>
      <c r="L135" s="361">
        <f>'FY 22 Rural VA Calculator'!AX128</f>
        <v>20.094000000000001</v>
      </c>
      <c r="M135" s="361">
        <f>'FY 22 Rural VA Calculator'!AY128</f>
        <v>20.094000000000001</v>
      </c>
      <c r="N135" s="361">
        <f>'FY 22 Rural VA Calculator'!AZ128</f>
        <v>20.094000000000001</v>
      </c>
      <c r="O135" s="361">
        <f>'FY 22 Rural VA Calculator'!BA128</f>
        <v>20.094000000000001</v>
      </c>
      <c r="P135" s="361">
        <f>'FY 22 Rural VA Calculator'!BB128</f>
        <v>20.094000000000001</v>
      </c>
      <c r="Q135" s="361">
        <f>'FY 22 Rural VA Calculator'!BC128</f>
        <v>20.094000000000001</v>
      </c>
      <c r="R135" s="361">
        <f>'FY 22 Rural VA Calculator'!BD128</f>
        <v>20.094000000000001</v>
      </c>
      <c r="S135" s="361">
        <f>'FY 22 Rural VA Calculator'!BE128</f>
        <v>20.094000000000001</v>
      </c>
      <c r="T135" s="361">
        <f>'FY 22 Rural VA Calculator'!BF128</f>
        <v>20.094000000000001</v>
      </c>
      <c r="U135" s="361">
        <f>'FY 22 Rural VA Calculator'!BG128</f>
        <v>20.094000000000001</v>
      </c>
      <c r="V135" s="361">
        <f>'FY 22 Rural VA Calculator'!BH128</f>
        <v>20.094000000000001</v>
      </c>
      <c r="X135" s="370" t="str">
        <f>'FY 22 Rural VA Calculator'!A128</f>
        <v>SLP Low</v>
      </c>
      <c r="Y135" s="328" t="str">
        <f>X96</f>
        <v>A</v>
      </c>
      <c r="Z135" s="387">
        <f>'FY 22 Rural VA Calculator'!E128</f>
        <v>29.55</v>
      </c>
      <c r="AA135" s="388">
        <f>'FY 22 Rural VA Calculator'!F128</f>
        <v>0.68</v>
      </c>
      <c r="AB135" s="387">
        <f>'FY 22 Rural VA Calculator'!G128</f>
        <v>20.094000000000001</v>
      </c>
      <c r="AC135" s="387">
        <f>'FY 22 Rural VA Calculator'!H128</f>
        <v>12.0564</v>
      </c>
      <c r="AD135" s="336">
        <f>'FY 22 Rural VA Calculator'!Y128</f>
        <v>8.4877056</v>
      </c>
      <c r="AE135" s="336">
        <f>'FY 22 Rural VA Calculator'!Z128</f>
        <v>3.5686944</v>
      </c>
      <c r="AF135" s="377">
        <f>'FY 22 Rural VA Calculator'!AA128</f>
        <v>12.0564</v>
      </c>
      <c r="AG135" s="378">
        <f>'FY 22 Rural VA Calculator'!AB128</f>
        <v>12.0564</v>
      </c>
      <c r="AH135" s="379">
        <f>'FY 22 Rural VA Calculator'!AC128</f>
        <v>12.0564</v>
      </c>
      <c r="AI135" s="379">
        <f>'FY 22 Rural VA Calculator'!AD128</f>
        <v>12.0564</v>
      </c>
      <c r="AJ135" s="379">
        <f>'FY 22 Rural VA Calculator'!AE128</f>
        <v>12.0564</v>
      </c>
      <c r="AK135" s="379">
        <f>'FY 22 Rural VA Calculator'!AF128</f>
        <v>12.0564</v>
      </c>
      <c r="AL135" s="379">
        <f>'FY 22 Rural VA Calculator'!AG128</f>
        <v>12.0564</v>
      </c>
      <c r="AM135" s="379">
        <f>'FY 22 Rural VA Calculator'!AH128</f>
        <v>12.0564</v>
      </c>
      <c r="AN135" s="379">
        <f>'FY 22 Rural VA Calculator'!AI128</f>
        <v>12.0564</v>
      </c>
      <c r="AO135" s="379">
        <f>'FY 22 Rural VA Calculator'!AJ128</f>
        <v>12.0564</v>
      </c>
      <c r="AP135" s="379">
        <f>'FY 22 Rural VA Calculator'!AK128</f>
        <v>12.0564</v>
      </c>
      <c r="AQ135" s="379">
        <f>'FY 22 Rural VA Calculator'!AL128</f>
        <v>12.0564</v>
      </c>
      <c r="AR135" s="379">
        <f>'FY 22 Rural VA Calculator'!AM128</f>
        <v>12.0564</v>
      </c>
      <c r="AS135" s="379">
        <f>'FY 22 Rural VA Calculator'!AN128</f>
        <v>12.0564</v>
      </c>
      <c r="AT135" s="393">
        <f>'FY 22 Rural VA Calculator'!AO128</f>
        <v>12.0564</v>
      </c>
      <c r="AU135" s="395">
        <f>'FY 22 Rural VA Calculator'!AP128</f>
        <v>0</v>
      </c>
    </row>
    <row r="136" spans="1:47" x14ac:dyDescent="0.25">
      <c r="A136" s="354" t="str">
        <f>'FY 22 Rural VA Calculator'!A129</f>
        <v>Non-Ancillary</v>
      </c>
      <c r="B136" s="328" t="str">
        <f>B113</f>
        <v>Fixed</v>
      </c>
      <c r="C136" s="330">
        <f>'FY 22 Rural VA Calculator'!E129</f>
        <v>99.88</v>
      </c>
      <c r="D136" s="155">
        <f>'FY 22 Rural VA Calculator'!F129</f>
        <v>1</v>
      </c>
      <c r="E136" s="199">
        <f>'FY 22 Rural VA Calculator'!G129</f>
        <v>99.88</v>
      </c>
      <c r="F136" s="337">
        <f>'FY 22 Rural VA Calculator'!AR129</f>
        <v>70.315519999999992</v>
      </c>
      <c r="G136" s="337">
        <f>'FY 22 Rural VA Calculator'!AS129</f>
        <v>29.564480000000003</v>
      </c>
      <c r="H136" s="356">
        <f>'FY 22 Rural VA Calculator'!AT129</f>
        <v>99.88</v>
      </c>
      <c r="I136" s="360">
        <f>'FY 22 Rural VA Calculator'!AU129</f>
        <v>99.88</v>
      </c>
      <c r="J136" s="361">
        <f>'FY 22 Rural VA Calculator'!AV129</f>
        <v>99.88</v>
      </c>
      <c r="K136" s="361">
        <f>'FY 22 Rural VA Calculator'!AW129</f>
        <v>99.88</v>
      </c>
      <c r="L136" s="361">
        <f>'FY 22 Rural VA Calculator'!AX129</f>
        <v>99.88</v>
      </c>
      <c r="M136" s="361">
        <f>'FY 22 Rural VA Calculator'!AY129</f>
        <v>99.88</v>
      </c>
      <c r="N136" s="361">
        <f>'FY 22 Rural VA Calculator'!AZ129</f>
        <v>99.88</v>
      </c>
      <c r="O136" s="361">
        <f>'FY 22 Rural VA Calculator'!BA129</f>
        <v>99.88</v>
      </c>
      <c r="P136" s="361">
        <f>'FY 22 Rural VA Calculator'!BB129</f>
        <v>99.88</v>
      </c>
      <c r="Q136" s="361">
        <f>'FY 22 Rural VA Calculator'!BC129</f>
        <v>99.88</v>
      </c>
      <c r="R136" s="361">
        <f>'FY 22 Rural VA Calculator'!BD129</f>
        <v>99.88</v>
      </c>
      <c r="S136" s="361">
        <f>'FY 22 Rural VA Calculator'!BE129</f>
        <v>99.88</v>
      </c>
      <c r="T136" s="361">
        <f>'FY 22 Rural VA Calculator'!BF129</f>
        <v>99.88</v>
      </c>
      <c r="U136" s="361">
        <f>'FY 22 Rural VA Calculator'!BG129</f>
        <v>99.88</v>
      </c>
      <c r="V136" s="361">
        <f>'FY 22 Rural VA Calculator'!BH129</f>
        <v>99.88</v>
      </c>
      <c r="X136" s="370" t="str">
        <f>'FY 22 Rural VA Calculator'!A129</f>
        <v>Non-Ancillary</v>
      </c>
      <c r="Y136" s="328" t="str">
        <f>Y113</f>
        <v>Fixed</v>
      </c>
      <c r="Z136" s="387">
        <f>'FY 22 Rural VA Calculator'!E129</f>
        <v>99.88</v>
      </c>
      <c r="AA136" s="388">
        <f>'FY 22 Rural VA Calculator'!F129</f>
        <v>1</v>
      </c>
      <c r="AB136" s="387">
        <f>'FY 22 Rural VA Calculator'!G129</f>
        <v>99.88</v>
      </c>
      <c r="AC136" s="387">
        <f>'FY 22 Rural VA Calculator'!H129</f>
        <v>59.927999999999997</v>
      </c>
      <c r="AD136" s="336">
        <f>'FY 22 Rural VA Calculator'!Y129</f>
        <v>42.189311999999994</v>
      </c>
      <c r="AE136" s="336">
        <f>'FY 22 Rural VA Calculator'!Z129</f>
        <v>17.738688000000003</v>
      </c>
      <c r="AF136" s="377">
        <f>'FY 22 Rural VA Calculator'!AA129</f>
        <v>59.927999999999997</v>
      </c>
      <c r="AG136" s="378">
        <f>'FY 22 Rural VA Calculator'!AB129</f>
        <v>59.927999999999997</v>
      </c>
      <c r="AH136" s="379">
        <f>'FY 22 Rural VA Calculator'!AC129</f>
        <v>59.927999999999997</v>
      </c>
      <c r="AI136" s="379">
        <f>'FY 22 Rural VA Calculator'!AD129</f>
        <v>59.927999999999997</v>
      </c>
      <c r="AJ136" s="379">
        <f>'FY 22 Rural VA Calculator'!AE129</f>
        <v>59.927999999999997</v>
      </c>
      <c r="AK136" s="379">
        <f>'FY 22 Rural VA Calculator'!AF129</f>
        <v>59.927999999999997</v>
      </c>
      <c r="AL136" s="379">
        <f>'FY 22 Rural VA Calculator'!AG129</f>
        <v>59.927999999999997</v>
      </c>
      <c r="AM136" s="379">
        <f>'FY 22 Rural VA Calculator'!AH129</f>
        <v>59.927999999999997</v>
      </c>
      <c r="AN136" s="379">
        <f>'FY 22 Rural VA Calculator'!AI129</f>
        <v>59.927999999999997</v>
      </c>
      <c r="AO136" s="379">
        <f>'FY 22 Rural VA Calculator'!AJ129</f>
        <v>59.927999999999997</v>
      </c>
      <c r="AP136" s="379">
        <f>'FY 22 Rural VA Calculator'!AK129</f>
        <v>59.927999999999997</v>
      </c>
      <c r="AQ136" s="379">
        <f>'FY 22 Rural VA Calculator'!AL129</f>
        <v>59.927999999999997</v>
      </c>
      <c r="AR136" s="379">
        <f>'FY 22 Rural VA Calculator'!AM129</f>
        <v>59.927999999999997</v>
      </c>
      <c r="AS136" s="379">
        <f>'FY 22 Rural VA Calculator'!AN129</f>
        <v>59.927999999999997</v>
      </c>
      <c r="AT136" s="393">
        <f>'FY 22 Rural VA Calculator'!AO129</f>
        <v>59.927999999999997</v>
      </c>
      <c r="AU136" s="395">
        <f>'FY 22 Rural VA Calculator'!AP129</f>
        <v>59.927999999999997</v>
      </c>
    </row>
    <row r="137" spans="1:47" ht="15.75" thickBot="1" x14ac:dyDescent="0.3">
      <c r="A137" s="354" t="str">
        <f>'FY 22 Rural VA Calculator'!A130</f>
        <v>Total</v>
      </c>
      <c r="B137" s="328"/>
      <c r="C137" s="328"/>
      <c r="D137" s="155"/>
      <c r="E137" s="365">
        <f>'FY 22 Rural VA Calculator'!G130</f>
        <v>453.56339999999994</v>
      </c>
      <c r="F137" s="366">
        <f>'FY 22 Rural VA Calculator'!AR130</f>
        <v>319.30863359999995</v>
      </c>
      <c r="G137" s="366">
        <f>'FY 22 Rural VA Calculator'!AS130</f>
        <v>134.25476639999999</v>
      </c>
      <c r="H137" s="367">
        <f>'FY 22 Rural VA Calculator'!AT130</f>
        <v>453.56339999999994</v>
      </c>
      <c r="I137" s="368">
        <f>'FY 22 Rural VA Calculator'!AU130</f>
        <v>567.22260000000006</v>
      </c>
      <c r="J137" s="369">
        <f>'FY 22 Rural VA Calculator'!AV130</f>
        <v>453.56339999999994</v>
      </c>
      <c r="K137" s="369">
        <f>'FY 22 Rural VA Calculator'!AW130</f>
        <v>450.39284199999997</v>
      </c>
      <c r="L137" s="369">
        <f>'FY 22 Rural VA Calculator'!AX130</f>
        <v>447.222284</v>
      </c>
      <c r="M137" s="369">
        <f>'FY 22 Rural VA Calculator'!AY130</f>
        <v>444.05172599999997</v>
      </c>
      <c r="N137" s="369">
        <f>'FY 22 Rural VA Calculator'!AZ130</f>
        <v>440.88116799999995</v>
      </c>
      <c r="O137" s="369">
        <f>'FY 22 Rural VA Calculator'!BA130</f>
        <v>437.71060999999997</v>
      </c>
      <c r="P137" s="369">
        <f>'FY 22 Rural VA Calculator'!BB130</f>
        <v>434.540052</v>
      </c>
      <c r="Q137" s="369">
        <f>'FY 22 Rural VA Calculator'!BC130</f>
        <v>431.36949399999997</v>
      </c>
      <c r="R137" s="369">
        <f>'FY 22 Rural VA Calculator'!BD130</f>
        <v>428.19893599999995</v>
      </c>
      <c r="S137" s="369">
        <f>'FY 22 Rural VA Calculator'!BE130</f>
        <v>425.02837799999998</v>
      </c>
      <c r="T137" s="369">
        <f>'FY 22 Rural VA Calculator'!BF130</f>
        <v>421.85782</v>
      </c>
      <c r="U137" s="369">
        <f>'FY 22 Rural VA Calculator'!BG130</f>
        <v>418.68726199999998</v>
      </c>
      <c r="V137" s="369">
        <f>'FY 22 Rural VA Calculator'!BH130</f>
        <v>415.51670399999995</v>
      </c>
      <c r="X137" s="370" t="str">
        <f>'FY 22 Rural VA Calculator'!A130</f>
        <v>Total</v>
      </c>
      <c r="Y137" s="374"/>
      <c r="Z137" s="375">
        <f>'FY 22 Rural VA Calculator'!E130</f>
        <v>0</v>
      </c>
      <c r="AA137" s="520">
        <f>'FY 22 Rural VA Calculator'!F130</f>
        <v>0</v>
      </c>
      <c r="AB137" s="446">
        <f>'FY 22 Rural VA Calculator'!G130</f>
        <v>453.56339999999994</v>
      </c>
      <c r="AC137" s="446">
        <f>'FY 22 Rural VA Calculator'!H130</f>
        <v>294.86987999999997</v>
      </c>
      <c r="AD137" s="447">
        <f>'FY 22 Rural VA Calculator'!Y130</f>
        <v>207.58839551999998</v>
      </c>
      <c r="AE137" s="447">
        <f>'FY 22 Rural VA Calculator'!Z130</f>
        <v>87.281484479999989</v>
      </c>
      <c r="AF137" s="448">
        <f>'FY 22 Rural VA Calculator'!AA130</f>
        <v>294.86987999999997</v>
      </c>
      <c r="AG137" s="391">
        <f>'FY 22 Rural VA Calculator'!AB130</f>
        <v>408.52907999999996</v>
      </c>
      <c r="AH137" s="392">
        <f>'FY 22 Rural VA Calculator'!AC130</f>
        <v>294.86987999999997</v>
      </c>
      <c r="AI137" s="392">
        <f>'FY 22 Rural VA Calculator'!AD130</f>
        <v>292.96754519999996</v>
      </c>
      <c r="AJ137" s="392">
        <f>'FY 22 Rural VA Calculator'!AE130</f>
        <v>291.06521039999996</v>
      </c>
      <c r="AK137" s="392">
        <f>'FY 22 Rural VA Calculator'!AF130</f>
        <v>289.16287559999995</v>
      </c>
      <c r="AL137" s="392">
        <f>'FY 22 Rural VA Calculator'!AG130</f>
        <v>287.26054079999994</v>
      </c>
      <c r="AM137" s="392">
        <f>'FY 22 Rural VA Calculator'!AH130</f>
        <v>285.358206</v>
      </c>
      <c r="AN137" s="392">
        <f>'FY 22 Rural VA Calculator'!AI130</f>
        <v>283.45587119999993</v>
      </c>
      <c r="AO137" s="392">
        <f>'FY 22 Rural VA Calculator'!AJ130</f>
        <v>281.55353639999998</v>
      </c>
      <c r="AP137" s="392">
        <f>'FY 22 Rural VA Calculator'!AK130</f>
        <v>279.65120159999998</v>
      </c>
      <c r="AQ137" s="392">
        <f>'FY 22 Rural VA Calculator'!AL130</f>
        <v>277.74886679999997</v>
      </c>
      <c r="AR137" s="392">
        <f>'FY 22 Rural VA Calculator'!AM130</f>
        <v>275.84653199999997</v>
      </c>
      <c r="AS137" s="392">
        <f>'FY 22 Rural VA Calculator'!AN130</f>
        <v>273.94419719999996</v>
      </c>
      <c r="AT137" s="398">
        <f>'FY 22 Rural VA Calculator'!AO130</f>
        <v>272.04186239999996</v>
      </c>
      <c r="AU137" s="399">
        <f>'FY 22 Rural VA Calculator'!AP130</f>
        <v>187.69673999999998</v>
      </c>
    </row>
    <row r="138" spans="1:47" ht="15.75" thickBot="1" x14ac:dyDescent="0.3">
      <c r="A138" s="327"/>
      <c r="B138" s="327"/>
      <c r="C138" s="327"/>
      <c r="D138" s="346"/>
      <c r="E138" s="192"/>
      <c r="F138" s="333"/>
      <c r="G138" s="333"/>
      <c r="H138" s="333"/>
      <c r="I138" s="333"/>
      <c r="J138" s="333"/>
      <c r="K138" s="333"/>
      <c r="L138" s="333"/>
      <c r="M138" s="333"/>
      <c r="N138" s="333"/>
      <c r="O138" s="333"/>
      <c r="P138" s="333"/>
      <c r="Q138" s="333"/>
      <c r="R138" s="333"/>
      <c r="S138" s="333"/>
      <c r="T138" s="333"/>
      <c r="U138" s="333"/>
      <c r="V138" s="333"/>
      <c r="X138" s="341"/>
      <c r="Y138" s="341"/>
      <c r="Z138" s="347"/>
      <c r="AA138" s="521" t="s">
        <v>2020</v>
      </c>
      <c r="AB138" s="524"/>
      <c r="AC138" s="534"/>
      <c r="AD138" s="470"/>
      <c r="AE138" s="467"/>
      <c r="AF138" s="471"/>
      <c r="AG138" s="533">
        <f t="shared" ref="AG138:AT138" si="1">(AG137-I137)/I137</f>
        <v>-0.27977291454889153</v>
      </c>
      <c r="AH138" s="452">
        <f t="shared" si="1"/>
        <v>-0.34988167034641682</v>
      </c>
      <c r="AI138" s="452">
        <f t="shared" si="1"/>
        <v>-0.34952886040759951</v>
      </c>
      <c r="AJ138" s="452">
        <f t="shared" si="1"/>
        <v>-0.34917104801512988</v>
      </c>
      <c r="AK138" s="452">
        <f t="shared" si="1"/>
        <v>-0.34880812601548145</v>
      </c>
      <c r="AL138" s="452">
        <f t="shared" si="1"/>
        <v>-0.34843998417278738</v>
      </c>
      <c r="AM138" s="452">
        <f t="shared" si="1"/>
        <v>-0.3480665090572056</v>
      </c>
      <c r="AN138" s="452">
        <f t="shared" si="1"/>
        <v>-0.34768758392839716</v>
      </c>
      <c r="AO138" s="452">
        <f t="shared" si="1"/>
        <v>-0.34730308861386477</v>
      </c>
      <c r="AP138" s="452">
        <f t="shared" si="1"/>
        <v>-0.34691289938188913</v>
      </c>
      <c r="AQ138" s="452">
        <f t="shared" si="1"/>
        <v>-0.34651688880877507</v>
      </c>
      <c r="AR138" s="452">
        <f t="shared" si="1"/>
        <v>-0.34611492564011265</v>
      </c>
      <c r="AS138" s="452">
        <f t="shared" si="1"/>
        <v>-0.34570687464573502</v>
      </c>
      <c r="AT138" s="453">
        <f t="shared" si="1"/>
        <v>-0.34529259646803517</v>
      </c>
      <c r="AU138" s="349"/>
    </row>
    <row r="139" spans="1:47" ht="15.75" thickBot="1" x14ac:dyDescent="0.3">
      <c r="A139" s="327"/>
      <c r="B139" s="326"/>
      <c r="C139" s="327"/>
      <c r="D139" s="345"/>
      <c r="E139" s="192"/>
      <c r="F139" s="333"/>
      <c r="G139" s="333"/>
      <c r="H139" s="333"/>
      <c r="I139" s="333"/>
      <c r="J139" s="333"/>
      <c r="K139" s="333"/>
      <c r="L139" s="333"/>
      <c r="M139" s="333"/>
      <c r="N139" s="333"/>
      <c r="O139" s="333"/>
      <c r="P139" s="333"/>
      <c r="Q139" s="333"/>
      <c r="R139" s="333"/>
      <c r="S139" s="333"/>
      <c r="T139" s="333"/>
      <c r="U139" s="333"/>
      <c r="V139" s="333"/>
      <c r="X139" s="341"/>
      <c r="Y139" s="341"/>
      <c r="Z139" s="347"/>
      <c r="AA139" s="459" t="s">
        <v>2021</v>
      </c>
      <c r="AB139" s="522"/>
      <c r="AC139" s="535"/>
      <c r="AD139" s="455"/>
      <c r="AE139" s="455"/>
      <c r="AF139" s="454"/>
      <c r="AG139" s="530"/>
      <c r="AH139" s="530"/>
      <c r="AI139" s="530"/>
      <c r="AJ139" s="530"/>
      <c r="AK139" s="530"/>
      <c r="AL139" s="530"/>
      <c r="AM139" s="530"/>
      <c r="AN139" s="530"/>
      <c r="AO139" s="530"/>
      <c r="AP139" s="530"/>
      <c r="AQ139" s="530"/>
      <c r="AR139" s="530"/>
      <c r="AS139" s="530"/>
      <c r="AT139" s="531"/>
      <c r="AU139" s="532">
        <f>(AU137-J6)/J6</f>
        <v>-0.1468330000000001</v>
      </c>
    </row>
    <row r="140" spans="1:47" s="499" customFormat="1" ht="15.75" thickBot="1" x14ac:dyDescent="0.3">
      <c r="A140" s="327"/>
      <c r="B140" s="326"/>
      <c r="C140" s="327"/>
      <c r="D140" s="345"/>
      <c r="E140" s="192"/>
      <c r="F140" s="333"/>
      <c r="G140" s="333"/>
      <c r="H140" s="333"/>
      <c r="I140" s="333"/>
      <c r="J140" s="333"/>
      <c r="K140" s="333"/>
      <c r="L140" s="333"/>
      <c r="M140" s="333"/>
      <c r="N140" s="333"/>
      <c r="O140" s="333"/>
      <c r="P140" s="333"/>
      <c r="Q140" s="333"/>
      <c r="R140" s="333"/>
      <c r="S140" s="333"/>
      <c r="T140" s="333"/>
      <c r="U140" s="333"/>
      <c r="V140" s="333"/>
      <c r="X140" s="341"/>
      <c r="Y140" s="341"/>
      <c r="Z140" s="347"/>
      <c r="AA140" s="525" t="s">
        <v>2022</v>
      </c>
      <c r="AB140" s="526"/>
      <c r="AC140" s="537"/>
      <c r="AD140" s="528"/>
      <c r="AE140" s="528"/>
      <c r="AF140" s="528"/>
      <c r="AG140" s="538">
        <f>(AG137-S6)/S6</f>
        <v>0.25701255384615374</v>
      </c>
      <c r="AH140" s="539">
        <f>(AH137-S6)/S6</f>
        <v>-9.2708061538461645E-2</v>
      </c>
      <c r="AI140" s="539">
        <f>(AI137-S6)/S6</f>
        <v>-9.85613993846155E-2</v>
      </c>
      <c r="AJ140" s="539">
        <f>(AJ137-S6)/S6</f>
        <v>-0.10441473723076937</v>
      </c>
      <c r="AK140" s="539">
        <f>(AK137-S6)/S6</f>
        <v>-0.11026807507692322</v>
      </c>
      <c r="AL140" s="539">
        <f>(AL137-S6)/S6</f>
        <v>-0.11612141292307709</v>
      </c>
      <c r="AM140" s="539">
        <f>(AM137-S6)/S6</f>
        <v>-0.12197475076923078</v>
      </c>
      <c r="AN140" s="539">
        <f>(AN137-S6)/S6</f>
        <v>-0.12782808861538483</v>
      </c>
      <c r="AO140" s="539">
        <f>(AO137-S6)/S6</f>
        <v>-0.13368142646153852</v>
      </c>
      <c r="AP140" s="539">
        <f>(AP137-S6)/S6</f>
        <v>-0.13953476430769238</v>
      </c>
      <c r="AQ140" s="539">
        <f>(AQ137-S6)/S6</f>
        <v>-0.14538810215384623</v>
      </c>
      <c r="AR140" s="539">
        <f>(AR137-S6)/S6</f>
        <v>-0.15124144000000009</v>
      </c>
      <c r="AS140" s="539">
        <f>(AS137-S6)/S6</f>
        <v>-0.15709477784615397</v>
      </c>
      <c r="AT140" s="540">
        <f>(AT137-S6)/S6</f>
        <v>-0.16294811569230783</v>
      </c>
      <c r="AU140" s="529">
        <f>(AU137-S6)/S6</f>
        <v>-0.42247156923076928</v>
      </c>
    </row>
    <row r="141" spans="1:47" ht="15.75" thickBot="1" x14ac:dyDescent="0.3">
      <c r="A141" s="425"/>
      <c r="B141" s="426"/>
      <c r="C141" s="425"/>
      <c r="D141" s="427"/>
      <c r="E141" s="428"/>
      <c r="F141" s="429"/>
      <c r="G141" s="429"/>
      <c r="H141" s="429"/>
      <c r="I141" s="429"/>
      <c r="J141" s="429"/>
      <c r="K141" s="429"/>
      <c r="L141" s="429"/>
      <c r="M141" s="429"/>
      <c r="N141" s="429"/>
      <c r="O141" s="429"/>
      <c r="P141" s="429"/>
      <c r="Q141" s="429"/>
      <c r="R141" s="429"/>
      <c r="S141" s="429"/>
      <c r="T141" s="429"/>
      <c r="U141" s="429"/>
      <c r="V141" s="429"/>
      <c r="W141" s="430"/>
      <c r="X141" s="341"/>
      <c r="Y141" s="341"/>
      <c r="Z141" s="347"/>
      <c r="AA141" s="348"/>
      <c r="AB141" s="347"/>
      <c r="AC141" s="347"/>
      <c r="AD141" s="431"/>
      <c r="AE141" s="431"/>
      <c r="AF141" s="431"/>
      <c r="AG141" s="431"/>
      <c r="AH141" s="431"/>
      <c r="AI141" s="431"/>
      <c r="AJ141" s="431"/>
      <c r="AK141" s="431"/>
      <c r="AL141" s="431"/>
      <c r="AM141" s="431"/>
      <c r="AN141" s="431"/>
      <c r="AO141" s="431"/>
      <c r="AP141" s="431"/>
      <c r="AQ141" s="431"/>
      <c r="AR141" s="431"/>
      <c r="AS141" s="431"/>
      <c r="AT141" s="431"/>
      <c r="AU141" s="431"/>
    </row>
    <row r="142" spans="1:47" ht="15.75" thickBot="1" x14ac:dyDescent="0.3">
      <c r="A142" s="425"/>
      <c r="B142" s="426"/>
      <c r="C142" s="425"/>
      <c r="D142" s="427"/>
      <c r="E142" s="428"/>
      <c r="F142" s="429"/>
      <c r="G142" s="429"/>
      <c r="H142" s="429"/>
      <c r="I142" s="444" t="str">
        <f>'FY 22 Rural VA Calculator'!AU134</f>
        <v>Medicare and VPD Adjusted Rate - Rural Wage Index in CBSA</v>
      </c>
      <c r="J142" s="445"/>
      <c r="K142" s="445"/>
      <c r="L142" s="445"/>
      <c r="M142" s="445"/>
      <c r="N142" s="445"/>
      <c r="O142" s="445"/>
      <c r="P142" s="445"/>
      <c r="Q142" s="445"/>
      <c r="R142" s="445"/>
      <c r="S142" s="445"/>
      <c r="T142" s="445"/>
      <c r="U142" s="445"/>
      <c r="V142" s="445"/>
      <c r="X142" s="341"/>
      <c r="Y142" s="341"/>
      <c r="Z142" s="347"/>
      <c r="AA142" s="348"/>
      <c r="AB142" s="347"/>
      <c r="AC142" s="347"/>
      <c r="AD142" s="431"/>
      <c r="AE142" s="431"/>
      <c r="AF142" s="431"/>
      <c r="AG142" s="401" t="str">
        <f>'FY 22 Rural VA Calculator'!AB134</f>
        <v>VA and VPD Adjusted Rate - Rural Wage Index in State</v>
      </c>
      <c r="AH142" s="404"/>
      <c r="AI142" s="404"/>
      <c r="AJ142" s="404"/>
      <c r="AK142" s="404"/>
      <c r="AL142" s="404"/>
      <c r="AM142" s="404"/>
      <c r="AN142" s="404"/>
      <c r="AO142" s="404"/>
      <c r="AP142" s="404"/>
      <c r="AQ142" s="404"/>
      <c r="AR142" s="404"/>
      <c r="AS142" s="404"/>
      <c r="AT142" s="404"/>
      <c r="AU142" s="405"/>
    </row>
    <row r="143" spans="1:47" s="53" customFormat="1" ht="75" customHeight="1" x14ac:dyDescent="0.25">
      <c r="A143" s="352" t="str">
        <f>'FY 22 Rural VA Calculator'!A135</f>
        <v>Rate of Most Common CMG Used</v>
      </c>
      <c r="B143" s="352" t="s">
        <v>1979</v>
      </c>
      <c r="C143" s="352" t="str">
        <f>'FY 22 Rural VA Calculator'!E135</f>
        <v>Unadjusted Federal Base Rate FY 2022</v>
      </c>
      <c r="D143" s="353" t="str">
        <f>'FY 22 Rural VA Calculator'!F135</f>
        <v>CMI **</v>
      </c>
      <c r="E143" s="351" t="str">
        <f>'FY 22 Rural VA Calculator'!G135</f>
        <v>Medicare FY 2022 Rate Rural **</v>
      </c>
      <c r="F143" s="351" t="str">
        <f>'FY 22 Rural VA Calculator'!AR135</f>
        <v>FY 2022 Labor Portion (70.4%)</v>
      </c>
      <c r="G143" s="351" t="str">
        <f>'FY 22 Rural VA Calculator'!AS135</f>
        <v>Non-Labor Portion</v>
      </c>
      <c r="H143" s="355" t="str">
        <f>'FY 22 Rural VA Calculator'!AT135</f>
        <v>Wage Index Adjusted VA Base Rate</v>
      </c>
      <c r="I143" s="357" t="str">
        <f>'FY 22 Rural VA Calculator'!AU135</f>
        <v>Day
1-3</v>
      </c>
      <c r="J143" s="358" t="str">
        <f>'FY 22 Rural VA Calculator'!AV135</f>
        <v>Day
4-20</v>
      </c>
      <c r="K143" s="358" t="str">
        <f>'FY 22 Rural VA Calculator'!AW135</f>
        <v>Day
21-27</v>
      </c>
      <c r="L143" s="358" t="str">
        <f>'FY 22 Rural VA Calculator'!AX135</f>
        <v>Day
28-34</v>
      </c>
      <c r="M143" s="358" t="str">
        <f>'FY 22 Rural VA Calculator'!AY135</f>
        <v>Day
35-41</v>
      </c>
      <c r="N143" s="358" t="str">
        <f>'FY 22 Rural VA Calculator'!AZ135</f>
        <v>Day
42-48</v>
      </c>
      <c r="O143" s="358" t="str">
        <f>'FY 22 Rural VA Calculator'!BA135</f>
        <v>Day
49-55</v>
      </c>
      <c r="P143" s="358" t="str">
        <f>'FY 22 Rural VA Calculator'!BB135</f>
        <v>Day
56-62</v>
      </c>
      <c r="Q143" s="358" t="str">
        <f>'FY 22 Rural VA Calculator'!BC135</f>
        <v>Day
63-69</v>
      </c>
      <c r="R143" s="358" t="str">
        <f>'FY 22 Rural VA Calculator'!BD135</f>
        <v>Day
70-76</v>
      </c>
      <c r="S143" s="358" t="str">
        <f>'FY 22 Rural VA Calculator'!BE135</f>
        <v>Day
77-83</v>
      </c>
      <c r="T143" s="358" t="str">
        <f>'FY 22 Rural VA Calculator'!BF135</f>
        <v>Day
84-90</v>
      </c>
      <c r="U143" s="358" t="str">
        <f>'FY 22 Rural VA Calculator'!BG135</f>
        <v>Day
91-97</v>
      </c>
      <c r="V143" s="358" t="str">
        <f>'FY 22 Rural VA Calculator'!BH135</f>
        <v>Day
98-100</v>
      </c>
      <c r="X143" s="370" t="str">
        <f>'FY 22 Rural VA Calculator'!A135</f>
        <v>Rate of Most Common CMG Used</v>
      </c>
      <c r="Y143" s="370" t="s">
        <v>1979</v>
      </c>
      <c r="Z143" s="371" t="str">
        <f>'FY 22 Rural VA Calculator'!E135</f>
        <v>Unadjusted Federal Base Rate FY 2022</v>
      </c>
      <c r="AA143" s="372" t="str">
        <f>'FY 22 Rural VA Calculator'!F135</f>
        <v>CMI **</v>
      </c>
      <c r="AB143" s="371" t="str">
        <f>'FY 22 Rural VA Calculator'!G135</f>
        <v>Medicare FY 2022 Rate Rural **</v>
      </c>
      <c r="AC143" s="371" t="str">
        <f>'FY 22 Rural VA Calculator'!H135</f>
        <v>Base Rate After VA Adjustment</v>
      </c>
      <c r="AD143" s="418" t="str">
        <f>'FY 22 Rural VA Calculator'!Y135</f>
        <v>FY 2022 Labor Portion (70.4%)</v>
      </c>
      <c r="AE143" s="418" t="str">
        <f>'FY 22 Rural VA Calculator'!Z135</f>
        <v>Non-Labor Portion</v>
      </c>
      <c r="AF143" s="419" t="str">
        <f>'FY 22 Rural VA Calculator'!AA135</f>
        <v>Wage Index Adjusted VA Base Rate</v>
      </c>
      <c r="AG143" s="420" t="str">
        <f>'FY 22 Rural VA Calculator'!AB135</f>
        <v>Day
1-3</v>
      </c>
      <c r="AH143" s="421" t="str">
        <f>'FY 22 Rural VA Calculator'!AC135</f>
        <v>Day
4-20</v>
      </c>
      <c r="AI143" s="421" t="str">
        <f>'FY 22 Rural VA Calculator'!AD135</f>
        <v>Day
21-27</v>
      </c>
      <c r="AJ143" s="421" t="str">
        <f>'FY 22 Rural VA Calculator'!AE135</f>
        <v>Day
28-34</v>
      </c>
      <c r="AK143" s="421" t="str">
        <f>'FY 22 Rural VA Calculator'!AF135</f>
        <v>Day
35-41</v>
      </c>
      <c r="AL143" s="421" t="str">
        <f>'FY 22 Rural VA Calculator'!AG135</f>
        <v>Day
42-48</v>
      </c>
      <c r="AM143" s="421" t="str">
        <f>'FY 22 Rural VA Calculator'!AH135</f>
        <v>Day
49-55</v>
      </c>
      <c r="AN143" s="421" t="str">
        <f>'FY 22 Rural VA Calculator'!AI135</f>
        <v>Day
56-62</v>
      </c>
      <c r="AO143" s="421" t="str">
        <f>'FY 22 Rural VA Calculator'!AJ135</f>
        <v>Day
63-69</v>
      </c>
      <c r="AP143" s="421" t="str">
        <f>'FY 22 Rural VA Calculator'!AK135</f>
        <v>Day
70-76</v>
      </c>
      <c r="AQ143" s="421" t="str">
        <f>'FY 22 Rural VA Calculator'!AL135</f>
        <v>Day
77-83</v>
      </c>
      <c r="AR143" s="421" t="str">
        <f>'FY 22 Rural VA Calculator'!AM135</f>
        <v>Day
84-90</v>
      </c>
      <c r="AS143" s="421" t="str">
        <f>'FY 22 Rural VA Calculator'!AN135</f>
        <v>Day
91-97</v>
      </c>
      <c r="AT143" s="422" t="str">
        <f>'FY 22 Rural VA Calculator'!AO135</f>
        <v>Day
98-100</v>
      </c>
      <c r="AU143" s="423" t="str">
        <f>'FY 22 Rural VA Calculator'!AP135</f>
        <v>Day
100+</v>
      </c>
    </row>
    <row r="144" spans="1:47" x14ac:dyDescent="0.25">
      <c r="A144" s="354" t="str">
        <f>'FY 22 Rural VA Calculator'!A136</f>
        <v>Nursing Plurality</v>
      </c>
      <c r="B144" s="328" t="str">
        <f>A29</f>
        <v>CBC1</v>
      </c>
      <c r="C144" s="330">
        <f>'FY 22 Rural VA Calculator'!E136</f>
        <v>104.63</v>
      </c>
      <c r="D144" s="155">
        <f>'FY 22 Rural VA Calculator'!F136</f>
        <v>1.34</v>
      </c>
      <c r="E144" s="199">
        <f>'FY 22 Rural VA Calculator'!G136</f>
        <v>140.20420000000001</v>
      </c>
      <c r="F144" s="337">
        <f>'FY 22 Rural VA Calculator'!AR136</f>
        <v>98.703756800000008</v>
      </c>
      <c r="G144" s="337">
        <f>'FY 22 Rural VA Calculator'!AS136</f>
        <v>41.500443200000007</v>
      </c>
      <c r="H144" s="356">
        <f>'FY 22 Rural VA Calculator'!AT136</f>
        <v>140.20420000000001</v>
      </c>
      <c r="I144" s="360">
        <f>'FY 22 Rural VA Calculator'!AU136</f>
        <v>140.20420000000001</v>
      </c>
      <c r="J144" s="361">
        <f>'FY 22 Rural VA Calculator'!AV136</f>
        <v>140.20420000000001</v>
      </c>
      <c r="K144" s="361">
        <f>'FY 22 Rural VA Calculator'!AW136</f>
        <v>140.20420000000001</v>
      </c>
      <c r="L144" s="361">
        <f>'FY 22 Rural VA Calculator'!AX136</f>
        <v>140.20420000000001</v>
      </c>
      <c r="M144" s="361">
        <f>'FY 22 Rural VA Calculator'!AY136</f>
        <v>140.20420000000001</v>
      </c>
      <c r="N144" s="361">
        <f>'FY 22 Rural VA Calculator'!AZ136</f>
        <v>140.20420000000001</v>
      </c>
      <c r="O144" s="361">
        <f>'FY 22 Rural VA Calculator'!BA136</f>
        <v>140.20420000000001</v>
      </c>
      <c r="P144" s="361">
        <f>'FY 22 Rural VA Calculator'!BB136</f>
        <v>140.20420000000001</v>
      </c>
      <c r="Q144" s="361">
        <f>'FY 22 Rural VA Calculator'!BC136</f>
        <v>140.20420000000001</v>
      </c>
      <c r="R144" s="361">
        <f>'FY 22 Rural VA Calculator'!BD136</f>
        <v>140.20420000000001</v>
      </c>
      <c r="S144" s="361">
        <f>'FY 22 Rural VA Calculator'!BE136</f>
        <v>140.20420000000001</v>
      </c>
      <c r="T144" s="361">
        <f>'FY 22 Rural VA Calculator'!BF136</f>
        <v>140.20420000000001</v>
      </c>
      <c r="U144" s="361">
        <f>'FY 22 Rural VA Calculator'!BG136</f>
        <v>140.20420000000001</v>
      </c>
      <c r="V144" s="361">
        <f>'FY 22 Rural VA Calculator'!BH136</f>
        <v>140.20420000000001</v>
      </c>
      <c r="X144" s="370" t="str">
        <f>'FY 22 Rural VA Calculator'!A136</f>
        <v>Nursing Plurality</v>
      </c>
      <c r="Y144" s="328" t="str">
        <f>X29</f>
        <v>CBC1</v>
      </c>
      <c r="Z144" s="375">
        <f>'FY 22 Rural VA Calculator'!E136</f>
        <v>104.63</v>
      </c>
      <c r="AA144" s="376">
        <f>'FY 22 Rural VA Calculator'!F136</f>
        <v>1.34</v>
      </c>
      <c r="AB144" s="375">
        <f>'FY 22 Rural VA Calculator'!G136</f>
        <v>140.20420000000001</v>
      </c>
      <c r="AC144" s="375">
        <f>'FY 22 Rural VA Calculator'!H136</f>
        <v>84.122520000000009</v>
      </c>
      <c r="AD144" s="336">
        <f>'FY 22 Rural VA Calculator'!Y136</f>
        <v>59.222254080000006</v>
      </c>
      <c r="AE144" s="336">
        <f>'FY 22 Rural VA Calculator'!Z136</f>
        <v>24.900265920000002</v>
      </c>
      <c r="AF144" s="377">
        <f>'FY 22 Rural VA Calculator'!AA136</f>
        <v>84.122520000000009</v>
      </c>
      <c r="AG144" s="378">
        <f>'FY 22 Rural VA Calculator'!AB136</f>
        <v>84.122520000000009</v>
      </c>
      <c r="AH144" s="379">
        <f>'FY 22 Rural VA Calculator'!AC136</f>
        <v>84.122520000000009</v>
      </c>
      <c r="AI144" s="379">
        <f>'FY 22 Rural VA Calculator'!AD136</f>
        <v>84.122520000000009</v>
      </c>
      <c r="AJ144" s="379">
        <f>'FY 22 Rural VA Calculator'!AE136</f>
        <v>84.122520000000009</v>
      </c>
      <c r="AK144" s="379">
        <f>'FY 22 Rural VA Calculator'!AF136</f>
        <v>84.122520000000009</v>
      </c>
      <c r="AL144" s="379">
        <f>'FY 22 Rural VA Calculator'!AG136</f>
        <v>84.122520000000009</v>
      </c>
      <c r="AM144" s="379">
        <f>'FY 22 Rural VA Calculator'!AH136</f>
        <v>84.122520000000009</v>
      </c>
      <c r="AN144" s="379">
        <f>'FY 22 Rural VA Calculator'!AI136</f>
        <v>84.122520000000009</v>
      </c>
      <c r="AO144" s="379">
        <f>'FY 22 Rural VA Calculator'!AJ136</f>
        <v>84.122520000000009</v>
      </c>
      <c r="AP144" s="379">
        <f>'FY 22 Rural VA Calculator'!AK136</f>
        <v>84.122520000000009</v>
      </c>
      <c r="AQ144" s="379">
        <f>'FY 22 Rural VA Calculator'!AL136</f>
        <v>84.122520000000009</v>
      </c>
      <c r="AR144" s="379">
        <f>'FY 22 Rural VA Calculator'!AM136</f>
        <v>84.122520000000009</v>
      </c>
      <c r="AS144" s="379">
        <f>'FY 22 Rural VA Calculator'!AN136</f>
        <v>84.122520000000009</v>
      </c>
      <c r="AT144" s="393">
        <f>'FY 22 Rural VA Calculator'!AO136</f>
        <v>84.122520000000009</v>
      </c>
      <c r="AU144" s="395">
        <f>'FY 22 Rural VA Calculator'!AP136</f>
        <v>84.122520000000009</v>
      </c>
    </row>
    <row r="145" spans="1:47" x14ac:dyDescent="0.25">
      <c r="A145" s="354" t="str">
        <f>'FY 22 Rural VA Calculator'!A137</f>
        <v>NTA Plurality</v>
      </c>
      <c r="B145" s="328" t="str">
        <f>A44</f>
        <v>NE</v>
      </c>
      <c r="C145" s="330">
        <f>'FY 22 Rural VA Calculator'!E137</f>
        <v>78.930000000000007</v>
      </c>
      <c r="D145" s="155">
        <f>'FY 22 Rural VA Calculator'!F137</f>
        <v>0.96</v>
      </c>
      <c r="E145" s="199">
        <f>'FY 22 Rural VA Calculator'!G137</f>
        <v>75.772800000000004</v>
      </c>
      <c r="F145" s="337">
        <f>'FY 22 Rural VA Calculator'!AR137</f>
        <v>53.344051200000003</v>
      </c>
      <c r="G145" s="337">
        <f>'FY 22 Rural VA Calculator'!AS137</f>
        <v>22.428748800000001</v>
      </c>
      <c r="H145" s="356">
        <f>'FY 22 Rural VA Calculator'!AT137</f>
        <v>75.772800000000004</v>
      </c>
      <c r="I145" s="360">
        <f>'FY 22 Rural VA Calculator'!AU137</f>
        <v>227.3184</v>
      </c>
      <c r="J145" s="361">
        <f>'FY 22 Rural VA Calculator'!AV137</f>
        <v>75.772800000000004</v>
      </c>
      <c r="K145" s="361">
        <f>'FY 22 Rural VA Calculator'!AW137</f>
        <v>75.772800000000004</v>
      </c>
      <c r="L145" s="361">
        <f>'FY 22 Rural VA Calculator'!AX137</f>
        <v>75.772800000000004</v>
      </c>
      <c r="M145" s="361">
        <f>'FY 22 Rural VA Calculator'!AY137</f>
        <v>75.772800000000004</v>
      </c>
      <c r="N145" s="361">
        <f>'FY 22 Rural VA Calculator'!AZ137</f>
        <v>75.772800000000004</v>
      </c>
      <c r="O145" s="361">
        <f>'FY 22 Rural VA Calculator'!BA137</f>
        <v>75.772800000000004</v>
      </c>
      <c r="P145" s="361">
        <f>'FY 22 Rural VA Calculator'!BB137</f>
        <v>75.772800000000004</v>
      </c>
      <c r="Q145" s="361">
        <f>'FY 22 Rural VA Calculator'!BC137</f>
        <v>75.772800000000004</v>
      </c>
      <c r="R145" s="361">
        <f>'FY 22 Rural VA Calculator'!BD137</f>
        <v>75.772800000000004</v>
      </c>
      <c r="S145" s="361">
        <f>'FY 22 Rural VA Calculator'!BE137</f>
        <v>75.772800000000004</v>
      </c>
      <c r="T145" s="361">
        <f>'FY 22 Rural VA Calculator'!BF137</f>
        <v>75.772800000000004</v>
      </c>
      <c r="U145" s="361">
        <f>'FY 22 Rural VA Calculator'!BG137</f>
        <v>75.772800000000004</v>
      </c>
      <c r="V145" s="361">
        <f>'FY 22 Rural VA Calculator'!BH137</f>
        <v>75.772800000000004</v>
      </c>
      <c r="X145" s="370" t="str">
        <f>'FY 22 Rural VA Calculator'!A137</f>
        <v>NTA Plurality</v>
      </c>
      <c r="Y145" s="328" t="str">
        <f>X44</f>
        <v>NE</v>
      </c>
      <c r="Z145" s="375">
        <f>'FY 22 Rural VA Calculator'!E137</f>
        <v>78.930000000000007</v>
      </c>
      <c r="AA145" s="376">
        <f>'FY 22 Rural VA Calculator'!F137</f>
        <v>0.96</v>
      </c>
      <c r="AB145" s="375">
        <f>'FY 22 Rural VA Calculator'!G137</f>
        <v>75.772800000000004</v>
      </c>
      <c r="AC145" s="375">
        <f>'FY 22 Rural VA Calculator'!H137</f>
        <v>75.772800000000004</v>
      </c>
      <c r="AD145" s="336">
        <f>'FY 22 Rural VA Calculator'!Y137</f>
        <v>53.344051200000003</v>
      </c>
      <c r="AE145" s="336">
        <f>'FY 22 Rural VA Calculator'!Z137</f>
        <v>22.428748800000001</v>
      </c>
      <c r="AF145" s="377">
        <f>'FY 22 Rural VA Calculator'!AA137</f>
        <v>75.772800000000004</v>
      </c>
      <c r="AG145" s="378">
        <f>'FY 22 Rural VA Calculator'!AB137</f>
        <v>227.3184</v>
      </c>
      <c r="AH145" s="379">
        <f>'FY 22 Rural VA Calculator'!AC137</f>
        <v>75.772800000000004</v>
      </c>
      <c r="AI145" s="379">
        <f>'FY 22 Rural VA Calculator'!AD137</f>
        <v>75.772800000000004</v>
      </c>
      <c r="AJ145" s="379">
        <f>'FY 22 Rural VA Calculator'!AE137</f>
        <v>75.772800000000004</v>
      </c>
      <c r="AK145" s="379">
        <f>'FY 22 Rural VA Calculator'!AF137</f>
        <v>75.772800000000004</v>
      </c>
      <c r="AL145" s="379">
        <f>'FY 22 Rural VA Calculator'!AG137</f>
        <v>75.772800000000004</v>
      </c>
      <c r="AM145" s="379">
        <f>'FY 22 Rural VA Calculator'!AH137</f>
        <v>75.772800000000004</v>
      </c>
      <c r="AN145" s="379">
        <f>'FY 22 Rural VA Calculator'!AI137</f>
        <v>75.772800000000004</v>
      </c>
      <c r="AO145" s="379">
        <f>'FY 22 Rural VA Calculator'!AJ137</f>
        <v>75.772800000000004</v>
      </c>
      <c r="AP145" s="379">
        <f>'FY 22 Rural VA Calculator'!AK137</f>
        <v>75.772800000000004</v>
      </c>
      <c r="AQ145" s="379">
        <f>'FY 22 Rural VA Calculator'!AL137</f>
        <v>75.772800000000004</v>
      </c>
      <c r="AR145" s="379">
        <f>'FY 22 Rural VA Calculator'!AM137</f>
        <v>75.772800000000004</v>
      </c>
      <c r="AS145" s="379">
        <f>'FY 22 Rural VA Calculator'!AN137</f>
        <v>75.772800000000004</v>
      </c>
      <c r="AT145" s="393">
        <f>'FY 22 Rural VA Calculator'!AO137</f>
        <v>75.772800000000004</v>
      </c>
      <c r="AU145" s="395">
        <f>'FY 22 Rural VA Calculator'!AP137</f>
        <v>75.772800000000004</v>
      </c>
    </row>
    <row r="146" spans="1:47" x14ac:dyDescent="0.25">
      <c r="A146" s="354" t="str">
        <f>'FY 22 Rural VA Calculator'!A138</f>
        <v>PT Plurality</v>
      </c>
      <c r="B146" s="328" t="str">
        <f>A64</f>
        <v>K</v>
      </c>
      <c r="C146" s="330">
        <f>'FY 22 Rural VA Calculator'!E138</f>
        <v>71.61</v>
      </c>
      <c r="D146" s="155">
        <f>'FY 22 Rural VA Calculator'!F138</f>
        <v>1.52</v>
      </c>
      <c r="E146" s="199">
        <f>'FY 22 Rural VA Calculator'!G138</f>
        <v>108.8472</v>
      </c>
      <c r="F146" s="337">
        <f>'FY 22 Rural VA Calculator'!AR138</f>
        <v>76.628428799999995</v>
      </c>
      <c r="G146" s="337">
        <f>'FY 22 Rural VA Calculator'!AS138</f>
        <v>32.218771200000006</v>
      </c>
      <c r="H146" s="356">
        <f>'FY 22 Rural VA Calculator'!AT138</f>
        <v>108.8472</v>
      </c>
      <c r="I146" s="360">
        <f>'FY 22 Rural VA Calculator'!AU138</f>
        <v>108.8472</v>
      </c>
      <c r="J146" s="361">
        <f>'FY 22 Rural VA Calculator'!AV138</f>
        <v>108.8472</v>
      </c>
      <c r="K146" s="361">
        <f>'FY 22 Rural VA Calculator'!AW138</f>
        <v>106.67025599999999</v>
      </c>
      <c r="L146" s="361">
        <f>'FY 22 Rural VA Calculator'!AX138</f>
        <v>104.493312</v>
      </c>
      <c r="M146" s="361">
        <f>'FY 22 Rural VA Calculator'!AY138</f>
        <v>102.316368</v>
      </c>
      <c r="N146" s="361">
        <f>'FY 22 Rural VA Calculator'!AZ138</f>
        <v>100.13942400000001</v>
      </c>
      <c r="O146" s="361">
        <f>'FY 22 Rural VA Calculator'!BA138</f>
        <v>97.962479999999999</v>
      </c>
      <c r="P146" s="361">
        <f>'FY 22 Rural VA Calculator'!BB138</f>
        <v>95.785536000000008</v>
      </c>
      <c r="Q146" s="361">
        <f>'FY 22 Rural VA Calculator'!BC138</f>
        <v>93.608592000000002</v>
      </c>
      <c r="R146" s="361">
        <f>'FY 22 Rural VA Calculator'!BD138</f>
        <v>91.431647999999996</v>
      </c>
      <c r="S146" s="361">
        <f>'FY 22 Rural VA Calculator'!BE138</f>
        <v>89.25470399999999</v>
      </c>
      <c r="T146" s="361">
        <f>'FY 22 Rural VA Calculator'!BF138</f>
        <v>87.077760000000012</v>
      </c>
      <c r="U146" s="361">
        <f>'FY 22 Rural VA Calculator'!BG138</f>
        <v>84.900816000000006</v>
      </c>
      <c r="V146" s="361">
        <f>'FY 22 Rural VA Calculator'!BH138</f>
        <v>82.723872</v>
      </c>
      <c r="X146" s="370" t="str">
        <f>'FY 22 Rural VA Calculator'!A138</f>
        <v>PT Plurality</v>
      </c>
      <c r="Y146" s="328" t="str">
        <f>X64</f>
        <v>K</v>
      </c>
      <c r="Z146" s="375">
        <f>'FY 22 Rural VA Calculator'!E138</f>
        <v>71.61</v>
      </c>
      <c r="AA146" s="376">
        <f>'FY 22 Rural VA Calculator'!F138</f>
        <v>1.52</v>
      </c>
      <c r="AB146" s="375">
        <f>'FY 22 Rural VA Calculator'!G138</f>
        <v>108.8472</v>
      </c>
      <c r="AC146" s="375">
        <f>'FY 22 Rural VA Calculator'!H138</f>
        <v>65.308319999999995</v>
      </c>
      <c r="AD146" s="336">
        <f>'FY 22 Rural VA Calculator'!Y138</f>
        <v>45.977057279999997</v>
      </c>
      <c r="AE146" s="336">
        <f>'FY 22 Rural VA Calculator'!Z138</f>
        <v>19.331262719999998</v>
      </c>
      <c r="AF146" s="377">
        <f>'FY 22 Rural VA Calculator'!AA138</f>
        <v>65.308319999999995</v>
      </c>
      <c r="AG146" s="378">
        <f>'FY 22 Rural VA Calculator'!AB138</f>
        <v>65.308319999999995</v>
      </c>
      <c r="AH146" s="379">
        <f>'FY 22 Rural VA Calculator'!AC138</f>
        <v>65.308319999999995</v>
      </c>
      <c r="AI146" s="379">
        <f>'FY 22 Rural VA Calculator'!AD138</f>
        <v>64.0021536</v>
      </c>
      <c r="AJ146" s="379">
        <f>'FY 22 Rural VA Calculator'!AE138</f>
        <v>62.69598719999999</v>
      </c>
      <c r="AK146" s="379">
        <f>'FY 22 Rural VA Calculator'!AF138</f>
        <v>61.389820799999988</v>
      </c>
      <c r="AL146" s="379">
        <f>'FY 22 Rural VA Calculator'!AG138</f>
        <v>60.0836544</v>
      </c>
      <c r="AM146" s="379">
        <f>'FY 22 Rural VA Calculator'!AH138</f>
        <v>58.777487999999998</v>
      </c>
      <c r="AN146" s="379">
        <f>'FY 22 Rural VA Calculator'!AI138</f>
        <v>57.471321599999996</v>
      </c>
      <c r="AO146" s="379">
        <f>'FY 22 Rural VA Calculator'!AJ138</f>
        <v>56.165155199999994</v>
      </c>
      <c r="AP146" s="379">
        <f>'FY 22 Rural VA Calculator'!AK138</f>
        <v>54.858988799999992</v>
      </c>
      <c r="AQ146" s="379">
        <f>'FY 22 Rural VA Calculator'!AL138</f>
        <v>53.552822399999989</v>
      </c>
      <c r="AR146" s="379">
        <f>'FY 22 Rural VA Calculator'!AM138</f>
        <v>52.246656000000002</v>
      </c>
      <c r="AS146" s="379">
        <f>'FY 22 Rural VA Calculator'!AN138</f>
        <v>50.940489599999999</v>
      </c>
      <c r="AT146" s="393">
        <f>'FY 22 Rural VA Calculator'!AO138</f>
        <v>49.634323199999997</v>
      </c>
      <c r="AU146" s="395">
        <f>'FY 22 Rural VA Calculator'!AP138</f>
        <v>0</v>
      </c>
    </row>
    <row r="147" spans="1:47" x14ac:dyDescent="0.25">
      <c r="A147" s="354" t="str">
        <f>'FY 22 Rural VA Calculator'!A139</f>
        <v>OT Plurality</v>
      </c>
      <c r="B147" s="328" t="str">
        <f>A85</f>
        <v>K</v>
      </c>
      <c r="C147" s="330">
        <f>'FY 22 Rural VA Calculator'!E139</f>
        <v>65.77</v>
      </c>
      <c r="D147" s="155">
        <f>'FY 22 Rural VA Calculator'!F139</f>
        <v>1.54</v>
      </c>
      <c r="E147" s="199">
        <f>'FY 22 Rural VA Calculator'!G139</f>
        <v>101.28579999999999</v>
      </c>
      <c r="F147" s="337">
        <f>'FY 22 Rural VA Calculator'!AR139</f>
        <v>71.305203199999994</v>
      </c>
      <c r="G147" s="337">
        <f>'FY 22 Rural VA Calculator'!AS139</f>
        <v>29.980596800000001</v>
      </c>
      <c r="H147" s="356">
        <f>'FY 22 Rural VA Calculator'!AT139</f>
        <v>101.28579999999999</v>
      </c>
      <c r="I147" s="360">
        <f>'FY 22 Rural VA Calculator'!AU139</f>
        <v>101.28579999999999</v>
      </c>
      <c r="J147" s="361">
        <f>'FY 22 Rural VA Calculator'!AV139</f>
        <v>101.28579999999999</v>
      </c>
      <c r="K147" s="361">
        <f>'FY 22 Rural VA Calculator'!AW139</f>
        <v>99.260083999999992</v>
      </c>
      <c r="L147" s="361">
        <f>'FY 22 Rural VA Calculator'!AX139</f>
        <v>97.234367999999989</v>
      </c>
      <c r="M147" s="361">
        <f>'FY 22 Rural VA Calculator'!AY139</f>
        <v>95.208651999999987</v>
      </c>
      <c r="N147" s="361">
        <f>'FY 22 Rural VA Calculator'!AZ139</f>
        <v>93.182935999999998</v>
      </c>
      <c r="O147" s="361">
        <f>'FY 22 Rural VA Calculator'!BA139</f>
        <v>91.157219999999995</v>
      </c>
      <c r="P147" s="361">
        <f>'FY 22 Rural VA Calculator'!BB139</f>
        <v>89.131503999999993</v>
      </c>
      <c r="Q147" s="361">
        <f>'FY 22 Rural VA Calculator'!BC139</f>
        <v>87.10578799999999</v>
      </c>
      <c r="R147" s="361">
        <f>'FY 22 Rural VA Calculator'!BD139</f>
        <v>85.080071999999987</v>
      </c>
      <c r="S147" s="361">
        <f>'FY 22 Rural VA Calculator'!BE139</f>
        <v>83.054355999999984</v>
      </c>
      <c r="T147" s="361">
        <f>'FY 22 Rural VA Calculator'!BF139</f>
        <v>81.028639999999996</v>
      </c>
      <c r="U147" s="361">
        <f>'FY 22 Rural VA Calculator'!BG139</f>
        <v>79.002923999999993</v>
      </c>
      <c r="V147" s="361">
        <f>'FY 22 Rural VA Calculator'!BH139</f>
        <v>76.97720799999999</v>
      </c>
      <c r="X147" s="370" t="str">
        <f>'FY 22 Rural VA Calculator'!A139</f>
        <v>OT Plurality</v>
      </c>
      <c r="Y147" s="328" t="str">
        <f>X85</f>
        <v>K</v>
      </c>
      <c r="Z147" s="375">
        <f>'FY 22 Rural VA Calculator'!E139</f>
        <v>65.77</v>
      </c>
      <c r="AA147" s="376">
        <f>'FY 22 Rural VA Calculator'!F139</f>
        <v>1.54</v>
      </c>
      <c r="AB147" s="375">
        <f>'FY 22 Rural VA Calculator'!G139</f>
        <v>101.28579999999999</v>
      </c>
      <c r="AC147" s="375">
        <f>'FY 22 Rural VA Calculator'!H139</f>
        <v>60.771479999999997</v>
      </c>
      <c r="AD147" s="336">
        <f>'FY 22 Rural VA Calculator'!Y139</f>
        <v>42.783121919999992</v>
      </c>
      <c r="AE147" s="336">
        <f>'FY 22 Rural VA Calculator'!Z139</f>
        <v>17.988358080000005</v>
      </c>
      <c r="AF147" s="377">
        <f>'FY 22 Rural VA Calculator'!AA139</f>
        <v>60.771479999999997</v>
      </c>
      <c r="AG147" s="378">
        <f>'FY 22 Rural VA Calculator'!AB139</f>
        <v>60.771479999999997</v>
      </c>
      <c r="AH147" s="379">
        <f>'FY 22 Rural VA Calculator'!AC139</f>
        <v>60.771479999999997</v>
      </c>
      <c r="AI147" s="379">
        <f>'FY 22 Rural VA Calculator'!AD139</f>
        <v>59.556050399999997</v>
      </c>
      <c r="AJ147" s="379">
        <f>'FY 22 Rural VA Calculator'!AE139</f>
        <v>58.340620799999996</v>
      </c>
      <c r="AK147" s="379">
        <f>'FY 22 Rural VA Calculator'!AF139</f>
        <v>57.125191199999996</v>
      </c>
      <c r="AL147" s="379">
        <f>'FY 22 Rural VA Calculator'!AG139</f>
        <v>55.909761600000003</v>
      </c>
      <c r="AM147" s="379">
        <f>'FY 22 Rural VA Calculator'!AH139</f>
        <v>54.694331999999996</v>
      </c>
      <c r="AN147" s="379">
        <f>'FY 22 Rural VA Calculator'!AI139</f>
        <v>53.478902399999996</v>
      </c>
      <c r="AO147" s="379">
        <f>'FY 22 Rural VA Calculator'!AJ139</f>
        <v>52.263472799999995</v>
      </c>
      <c r="AP147" s="379">
        <f>'FY 22 Rural VA Calculator'!AK139</f>
        <v>51.048043199999995</v>
      </c>
      <c r="AQ147" s="379">
        <f>'FY 22 Rural VA Calculator'!AL139</f>
        <v>49.832613599999995</v>
      </c>
      <c r="AR147" s="379">
        <f>'FY 22 Rural VA Calculator'!AM139</f>
        <v>48.617184000000002</v>
      </c>
      <c r="AS147" s="379">
        <f>'FY 22 Rural VA Calculator'!AN139</f>
        <v>47.401754400000002</v>
      </c>
      <c r="AT147" s="393">
        <f>'FY 22 Rural VA Calculator'!AO139</f>
        <v>46.186324800000001</v>
      </c>
      <c r="AU147" s="395">
        <f>'FY 22 Rural VA Calculator'!AP139</f>
        <v>0</v>
      </c>
    </row>
    <row r="148" spans="1:47" x14ac:dyDescent="0.25">
      <c r="A148" s="354" t="str">
        <f>'FY 22 Rural VA Calculator'!A140</f>
        <v>SLP Plurality</v>
      </c>
      <c r="B148" s="328" t="str">
        <f>A96</f>
        <v>A</v>
      </c>
      <c r="C148" s="330">
        <f>'FY 22 Rural VA Calculator'!E140</f>
        <v>29.55</v>
      </c>
      <c r="D148" s="155">
        <f>'FY 22 Rural VA Calculator'!F140</f>
        <v>0.68</v>
      </c>
      <c r="E148" s="199">
        <f>'FY 22 Rural VA Calculator'!G140</f>
        <v>20.094000000000001</v>
      </c>
      <c r="F148" s="337">
        <f>'FY 22 Rural VA Calculator'!AR140</f>
        <v>14.146176000000001</v>
      </c>
      <c r="G148" s="337">
        <f>'FY 22 Rural VA Calculator'!AS140</f>
        <v>5.9478240000000007</v>
      </c>
      <c r="H148" s="356">
        <f>'FY 22 Rural VA Calculator'!AT140</f>
        <v>20.094000000000001</v>
      </c>
      <c r="I148" s="360">
        <f>'FY 22 Rural VA Calculator'!AU140</f>
        <v>20.094000000000001</v>
      </c>
      <c r="J148" s="361">
        <f>'FY 22 Rural VA Calculator'!AV140</f>
        <v>20.094000000000001</v>
      </c>
      <c r="K148" s="361">
        <f>'FY 22 Rural VA Calculator'!AW140</f>
        <v>20.094000000000001</v>
      </c>
      <c r="L148" s="361">
        <f>'FY 22 Rural VA Calculator'!AX140</f>
        <v>20.094000000000001</v>
      </c>
      <c r="M148" s="361">
        <f>'FY 22 Rural VA Calculator'!AY140</f>
        <v>20.094000000000001</v>
      </c>
      <c r="N148" s="361">
        <f>'FY 22 Rural VA Calculator'!AZ140</f>
        <v>20.094000000000001</v>
      </c>
      <c r="O148" s="361">
        <f>'FY 22 Rural VA Calculator'!BA140</f>
        <v>20.094000000000001</v>
      </c>
      <c r="P148" s="361">
        <f>'FY 22 Rural VA Calculator'!BB140</f>
        <v>20.094000000000001</v>
      </c>
      <c r="Q148" s="361">
        <f>'FY 22 Rural VA Calculator'!BC140</f>
        <v>20.094000000000001</v>
      </c>
      <c r="R148" s="361">
        <f>'FY 22 Rural VA Calculator'!BD140</f>
        <v>20.094000000000001</v>
      </c>
      <c r="S148" s="361">
        <f>'FY 22 Rural VA Calculator'!BE140</f>
        <v>20.094000000000001</v>
      </c>
      <c r="T148" s="361">
        <f>'FY 22 Rural VA Calculator'!BF140</f>
        <v>20.094000000000001</v>
      </c>
      <c r="U148" s="361">
        <f>'FY 22 Rural VA Calculator'!BG140</f>
        <v>20.094000000000001</v>
      </c>
      <c r="V148" s="361">
        <f>'FY 22 Rural VA Calculator'!BH140</f>
        <v>20.094000000000001</v>
      </c>
      <c r="X148" s="370" t="str">
        <f>'FY 22 Rural VA Calculator'!A140</f>
        <v>SLP Plurality</v>
      </c>
      <c r="Y148" s="328" t="str">
        <f>X96</f>
        <v>A</v>
      </c>
      <c r="Z148" s="375">
        <f>'FY 22 Rural VA Calculator'!E140</f>
        <v>29.55</v>
      </c>
      <c r="AA148" s="376">
        <f>'FY 22 Rural VA Calculator'!F140</f>
        <v>0.68</v>
      </c>
      <c r="AB148" s="375">
        <f>'FY 22 Rural VA Calculator'!G140</f>
        <v>20.094000000000001</v>
      </c>
      <c r="AC148" s="375">
        <f>'FY 22 Rural VA Calculator'!H140</f>
        <v>12.0564</v>
      </c>
      <c r="AD148" s="336">
        <f>'FY 22 Rural VA Calculator'!Y140</f>
        <v>8.4877056</v>
      </c>
      <c r="AE148" s="336">
        <f>'FY 22 Rural VA Calculator'!Z140</f>
        <v>3.5686944</v>
      </c>
      <c r="AF148" s="377">
        <f>'FY 22 Rural VA Calculator'!AA140</f>
        <v>12.0564</v>
      </c>
      <c r="AG148" s="378">
        <f>'FY 22 Rural VA Calculator'!AB140</f>
        <v>12.0564</v>
      </c>
      <c r="AH148" s="379">
        <f>'FY 22 Rural VA Calculator'!AC140</f>
        <v>12.0564</v>
      </c>
      <c r="AI148" s="379">
        <f>'FY 22 Rural VA Calculator'!AD140</f>
        <v>12.0564</v>
      </c>
      <c r="AJ148" s="379">
        <f>'FY 22 Rural VA Calculator'!AE140</f>
        <v>12.0564</v>
      </c>
      <c r="AK148" s="379">
        <f>'FY 22 Rural VA Calculator'!AF140</f>
        <v>12.0564</v>
      </c>
      <c r="AL148" s="379">
        <f>'FY 22 Rural VA Calculator'!AG140</f>
        <v>12.0564</v>
      </c>
      <c r="AM148" s="379">
        <f>'FY 22 Rural VA Calculator'!AH140</f>
        <v>12.0564</v>
      </c>
      <c r="AN148" s="379">
        <f>'FY 22 Rural VA Calculator'!AI140</f>
        <v>12.0564</v>
      </c>
      <c r="AO148" s="379">
        <f>'FY 22 Rural VA Calculator'!AJ140</f>
        <v>12.0564</v>
      </c>
      <c r="AP148" s="379">
        <f>'FY 22 Rural VA Calculator'!AK140</f>
        <v>12.0564</v>
      </c>
      <c r="AQ148" s="379">
        <f>'FY 22 Rural VA Calculator'!AL140</f>
        <v>12.0564</v>
      </c>
      <c r="AR148" s="379">
        <f>'FY 22 Rural VA Calculator'!AM140</f>
        <v>12.0564</v>
      </c>
      <c r="AS148" s="379">
        <f>'FY 22 Rural VA Calculator'!AN140</f>
        <v>12.0564</v>
      </c>
      <c r="AT148" s="393">
        <f>'FY 22 Rural VA Calculator'!AO140</f>
        <v>12.0564</v>
      </c>
      <c r="AU148" s="395">
        <f>'FY 22 Rural VA Calculator'!AP140</f>
        <v>0</v>
      </c>
    </row>
    <row r="149" spans="1:47" x14ac:dyDescent="0.25">
      <c r="A149" s="354" t="str">
        <f>'FY 22 Rural VA Calculator'!A141</f>
        <v>Non-Ancillary</v>
      </c>
      <c r="B149" s="328" t="str">
        <f>B113</f>
        <v>Fixed</v>
      </c>
      <c r="C149" s="330">
        <f>'FY 22 Rural VA Calculator'!E141</f>
        <v>99.88</v>
      </c>
      <c r="D149" s="155">
        <f>'FY 22 Rural VA Calculator'!F141</f>
        <v>1</v>
      </c>
      <c r="E149" s="199">
        <f>'FY 22 Rural VA Calculator'!G141</f>
        <v>99.88</v>
      </c>
      <c r="F149" s="337">
        <f>'FY 22 Rural VA Calculator'!AR141</f>
        <v>70.315519999999992</v>
      </c>
      <c r="G149" s="337">
        <f>'FY 22 Rural VA Calculator'!AS141</f>
        <v>29.564480000000003</v>
      </c>
      <c r="H149" s="356">
        <f>'FY 22 Rural VA Calculator'!AT141</f>
        <v>99.88</v>
      </c>
      <c r="I149" s="360">
        <f>'FY 22 Rural VA Calculator'!AU141</f>
        <v>99.88</v>
      </c>
      <c r="J149" s="361">
        <f>'FY 22 Rural VA Calculator'!AV141</f>
        <v>99.88</v>
      </c>
      <c r="K149" s="361">
        <f>'FY 22 Rural VA Calculator'!AW141</f>
        <v>99.88</v>
      </c>
      <c r="L149" s="361">
        <f>'FY 22 Rural VA Calculator'!AX141</f>
        <v>99.88</v>
      </c>
      <c r="M149" s="361">
        <f>'FY 22 Rural VA Calculator'!AY141</f>
        <v>99.88</v>
      </c>
      <c r="N149" s="361">
        <f>'FY 22 Rural VA Calculator'!AZ141</f>
        <v>99.88</v>
      </c>
      <c r="O149" s="361">
        <f>'FY 22 Rural VA Calculator'!BA141</f>
        <v>99.88</v>
      </c>
      <c r="P149" s="361">
        <f>'FY 22 Rural VA Calculator'!BB141</f>
        <v>99.88</v>
      </c>
      <c r="Q149" s="361">
        <f>'FY 22 Rural VA Calculator'!BC141</f>
        <v>99.88</v>
      </c>
      <c r="R149" s="361">
        <f>'FY 22 Rural VA Calculator'!BD141</f>
        <v>99.88</v>
      </c>
      <c r="S149" s="361">
        <f>'FY 22 Rural VA Calculator'!BE141</f>
        <v>99.88</v>
      </c>
      <c r="T149" s="361">
        <f>'FY 22 Rural VA Calculator'!BF141</f>
        <v>99.88</v>
      </c>
      <c r="U149" s="361">
        <f>'FY 22 Rural VA Calculator'!BG141</f>
        <v>99.88</v>
      </c>
      <c r="V149" s="361">
        <f>'FY 22 Rural VA Calculator'!BH141</f>
        <v>99.88</v>
      </c>
      <c r="X149" s="370" t="str">
        <f>'FY 22 Rural VA Calculator'!A141</f>
        <v>Non-Ancillary</v>
      </c>
      <c r="Y149" s="328" t="str">
        <f>Y113</f>
        <v>Fixed</v>
      </c>
      <c r="Z149" s="375">
        <f>'FY 22 Rural VA Calculator'!E141</f>
        <v>99.88</v>
      </c>
      <c r="AA149" s="376">
        <f>'FY 22 Rural VA Calculator'!F141</f>
        <v>1</v>
      </c>
      <c r="AB149" s="375">
        <f>'FY 22 Rural VA Calculator'!G141</f>
        <v>99.88</v>
      </c>
      <c r="AC149" s="375">
        <f>'FY 22 Rural VA Calculator'!H141</f>
        <v>59.927999999999997</v>
      </c>
      <c r="AD149" s="336">
        <f>'FY 22 Rural VA Calculator'!Y141</f>
        <v>42.189311999999994</v>
      </c>
      <c r="AE149" s="336">
        <f>'FY 22 Rural VA Calculator'!Z141</f>
        <v>17.738688000000003</v>
      </c>
      <c r="AF149" s="377">
        <f>'FY 22 Rural VA Calculator'!AA141</f>
        <v>59.927999999999997</v>
      </c>
      <c r="AG149" s="378">
        <f>'FY 22 Rural VA Calculator'!AB141</f>
        <v>59.927999999999997</v>
      </c>
      <c r="AH149" s="379">
        <f>'FY 22 Rural VA Calculator'!AC141</f>
        <v>59.927999999999997</v>
      </c>
      <c r="AI149" s="379">
        <f>'FY 22 Rural VA Calculator'!AD141</f>
        <v>59.927999999999997</v>
      </c>
      <c r="AJ149" s="379">
        <f>'FY 22 Rural VA Calculator'!AE141</f>
        <v>59.927999999999997</v>
      </c>
      <c r="AK149" s="379">
        <f>'FY 22 Rural VA Calculator'!AF141</f>
        <v>59.927999999999997</v>
      </c>
      <c r="AL149" s="379">
        <f>'FY 22 Rural VA Calculator'!AG141</f>
        <v>59.927999999999997</v>
      </c>
      <c r="AM149" s="379">
        <f>'FY 22 Rural VA Calculator'!AH141</f>
        <v>59.927999999999997</v>
      </c>
      <c r="AN149" s="379">
        <f>'FY 22 Rural VA Calculator'!AI141</f>
        <v>59.927999999999997</v>
      </c>
      <c r="AO149" s="379">
        <f>'FY 22 Rural VA Calculator'!AJ141</f>
        <v>59.927999999999997</v>
      </c>
      <c r="AP149" s="379">
        <f>'FY 22 Rural VA Calculator'!AK141</f>
        <v>59.927999999999997</v>
      </c>
      <c r="AQ149" s="379">
        <f>'FY 22 Rural VA Calculator'!AL141</f>
        <v>59.927999999999997</v>
      </c>
      <c r="AR149" s="379">
        <f>'FY 22 Rural VA Calculator'!AM141</f>
        <v>59.927999999999997</v>
      </c>
      <c r="AS149" s="379">
        <f>'FY 22 Rural VA Calculator'!AN141</f>
        <v>59.927999999999997</v>
      </c>
      <c r="AT149" s="393">
        <f>'FY 22 Rural VA Calculator'!AO141</f>
        <v>59.927999999999997</v>
      </c>
      <c r="AU149" s="395">
        <f>'FY 22 Rural VA Calculator'!AP141</f>
        <v>59.927999999999997</v>
      </c>
    </row>
    <row r="150" spans="1:47" ht="15.75" thickBot="1" x14ac:dyDescent="0.3">
      <c r="A150" s="354" t="str">
        <f>'FY 22 Rural VA Calculator'!A142</f>
        <v>Total</v>
      </c>
      <c r="B150" s="328"/>
      <c r="C150" s="328"/>
      <c r="D150" s="155"/>
      <c r="E150" s="365">
        <f>'FY 22 Rural VA Calculator'!G142</f>
        <v>546.08400000000006</v>
      </c>
      <c r="F150" s="366">
        <f>'FY 22 Rural VA Calculator'!AR142</f>
        <v>384.44313600000004</v>
      </c>
      <c r="G150" s="366">
        <f>'FY 22 Rural VA Calculator'!AS142</f>
        <v>161.64086400000002</v>
      </c>
      <c r="H150" s="367">
        <f>'FY 22 Rural VA Calculator'!AT142</f>
        <v>546.08400000000006</v>
      </c>
      <c r="I150" s="368">
        <f>'FY 22 Rural VA Calculator'!AU142</f>
        <v>697.6296000000001</v>
      </c>
      <c r="J150" s="369">
        <f>'FY 22 Rural VA Calculator'!AV142</f>
        <v>546.08400000000006</v>
      </c>
      <c r="K150" s="369">
        <f>'FY 22 Rural VA Calculator'!AW142</f>
        <v>541.88134000000002</v>
      </c>
      <c r="L150" s="369">
        <f>'FY 22 Rural VA Calculator'!AX142</f>
        <v>537.67867999999999</v>
      </c>
      <c r="M150" s="369">
        <f>'FY 22 Rural VA Calculator'!AY142</f>
        <v>533.47602000000006</v>
      </c>
      <c r="N150" s="369">
        <f>'FY 22 Rural VA Calculator'!AZ142</f>
        <v>529.27336000000003</v>
      </c>
      <c r="O150" s="369">
        <f>'FY 22 Rural VA Calculator'!BA142</f>
        <v>525.07069999999999</v>
      </c>
      <c r="P150" s="369">
        <f>'FY 22 Rural VA Calculator'!BB142</f>
        <v>520.86804000000006</v>
      </c>
      <c r="Q150" s="369">
        <f>'FY 22 Rural VA Calculator'!BC142</f>
        <v>516.66537999999991</v>
      </c>
      <c r="R150" s="369">
        <f>'FY 22 Rural VA Calculator'!BD142</f>
        <v>512.46271999999999</v>
      </c>
      <c r="S150" s="369">
        <f>'FY 22 Rural VA Calculator'!BE142</f>
        <v>508.26006000000001</v>
      </c>
      <c r="T150" s="369">
        <f>'FY 22 Rural VA Calculator'!BF142</f>
        <v>504.05740000000003</v>
      </c>
      <c r="U150" s="369">
        <f>'FY 22 Rural VA Calculator'!BG142</f>
        <v>499.85474000000005</v>
      </c>
      <c r="V150" s="369">
        <f>'FY 22 Rural VA Calculator'!BH142</f>
        <v>495.65208000000001</v>
      </c>
      <c r="X150" s="370" t="str">
        <f>'FY 22 Rural VA Calculator'!A142</f>
        <v>Total</v>
      </c>
      <c r="Y150" s="374"/>
      <c r="Z150" s="375"/>
      <c r="AA150" s="520">
        <f>'FY 22 Rural VA Calculator'!F142</f>
        <v>0</v>
      </c>
      <c r="AB150" s="446">
        <f>'FY 22 Rural VA Calculator'!G142</f>
        <v>546.08400000000006</v>
      </c>
      <c r="AC150" s="446">
        <f>'FY 22 Rural VA Calculator'!H142</f>
        <v>357.95952</v>
      </c>
      <c r="AD150" s="447">
        <f>'FY 22 Rural VA Calculator'!Y142</f>
        <v>252.00350207999998</v>
      </c>
      <c r="AE150" s="447">
        <f>'FY 22 Rural VA Calculator'!Z142</f>
        <v>105.95601791999999</v>
      </c>
      <c r="AF150" s="448">
        <f>'FY 22 Rural VA Calculator'!AA142</f>
        <v>357.95952</v>
      </c>
      <c r="AG150" s="449">
        <f>'FY 22 Rural VA Calculator'!AB142</f>
        <v>509.50511999999998</v>
      </c>
      <c r="AH150" s="450">
        <f>'FY 22 Rural VA Calculator'!AC142</f>
        <v>357.95952</v>
      </c>
      <c r="AI150" s="450">
        <f>'FY 22 Rural VA Calculator'!AD142</f>
        <v>355.43792400000001</v>
      </c>
      <c r="AJ150" s="450">
        <f>'FY 22 Rural VA Calculator'!AE142</f>
        <v>352.91632800000002</v>
      </c>
      <c r="AK150" s="450">
        <f>'FY 22 Rural VA Calculator'!AF142</f>
        <v>350.39473200000003</v>
      </c>
      <c r="AL150" s="450">
        <f>'FY 22 Rural VA Calculator'!AG142</f>
        <v>347.87313600000004</v>
      </c>
      <c r="AM150" s="450">
        <f>'FY 22 Rural VA Calculator'!AH142</f>
        <v>345.35154</v>
      </c>
      <c r="AN150" s="450">
        <f>'FY 22 Rural VA Calculator'!AI142</f>
        <v>342.82994400000001</v>
      </c>
      <c r="AO150" s="450">
        <f>'FY 22 Rural VA Calculator'!AJ142</f>
        <v>340.30834800000002</v>
      </c>
      <c r="AP150" s="450">
        <f>'FY 22 Rural VA Calculator'!AK142</f>
        <v>337.78675200000004</v>
      </c>
      <c r="AQ150" s="450">
        <f>'FY 22 Rural VA Calculator'!AL142</f>
        <v>335.26515599999999</v>
      </c>
      <c r="AR150" s="450">
        <f>'FY 22 Rural VA Calculator'!AM142</f>
        <v>332.74356</v>
      </c>
      <c r="AS150" s="450">
        <f>'FY 22 Rural VA Calculator'!AN142</f>
        <v>330.22196400000001</v>
      </c>
      <c r="AT150" s="451">
        <f>'FY 22 Rural VA Calculator'!AO142</f>
        <v>327.70036800000003</v>
      </c>
      <c r="AU150" s="399">
        <f>'FY 22 Rural VA Calculator'!AP142</f>
        <v>219.82332000000002</v>
      </c>
    </row>
    <row r="151" spans="1:47" ht="15.75" thickBot="1" x14ac:dyDescent="0.3">
      <c r="A151" s="338"/>
      <c r="B151" s="327"/>
      <c r="C151" s="327"/>
      <c r="D151" s="346"/>
      <c r="E151" s="339"/>
      <c r="F151" s="333"/>
      <c r="G151" s="333"/>
      <c r="H151" s="340"/>
      <c r="I151" s="333"/>
      <c r="J151" s="333"/>
      <c r="K151" s="333"/>
      <c r="L151" s="333"/>
      <c r="M151" s="333"/>
      <c r="N151" s="333"/>
      <c r="O151" s="333"/>
      <c r="P151" s="333"/>
      <c r="Q151" s="333"/>
      <c r="R151" s="333"/>
      <c r="S151" s="333"/>
      <c r="T151" s="333"/>
      <c r="U151" s="333"/>
      <c r="V151" s="333"/>
      <c r="AA151" s="521" t="s">
        <v>2020</v>
      </c>
      <c r="AB151" s="470"/>
      <c r="AC151" s="534"/>
      <c r="AD151" s="470"/>
      <c r="AE151" s="467"/>
      <c r="AF151" s="471"/>
      <c r="AG151" s="533">
        <f t="shared" ref="AG151:AT151" si="2">(AG150-I150)/I150</f>
        <v>-0.26966241111329003</v>
      </c>
      <c r="AH151" s="452">
        <f t="shared" si="2"/>
        <v>-0.34449733008108652</v>
      </c>
      <c r="AI151" s="452">
        <f t="shared" si="2"/>
        <v>-0.34406686895695654</v>
      </c>
      <c r="AJ151" s="452">
        <f t="shared" si="2"/>
        <v>-0.34362967860284133</v>
      </c>
      <c r="AK151" s="452">
        <f t="shared" si="2"/>
        <v>-0.34318559998254466</v>
      </c>
      <c r="AL151" s="452">
        <f t="shared" si="2"/>
        <v>-0.34273446900860449</v>
      </c>
      <c r="AM151" s="452">
        <f t="shared" si="2"/>
        <v>-0.34227611634014238</v>
      </c>
      <c r="AN151" s="452">
        <f t="shared" si="2"/>
        <v>-0.34181036717092494</v>
      </c>
      <c r="AO151" s="452">
        <f t="shared" si="2"/>
        <v>-0.34133704100708262</v>
      </c>
      <c r="AP151" s="452">
        <f t="shared" si="2"/>
        <v>-0.34085595143389152</v>
      </c>
      <c r="AQ151" s="452">
        <f t="shared" si="2"/>
        <v>-0.34036690587098267</v>
      </c>
      <c r="AR151" s="452">
        <f t="shared" si="2"/>
        <v>-0.33986970531530736</v>
      </c>
      <c r="AS151" s="452">
        <f t="shared" si="2"/>
        <v>-0.33936414407113558</v>
      </c>
      <c r="AT151" s="453">
        <f t="shared" si="2"/>
        <v>-0.33885000946631755</v>
      </c>
      <c r="AU151" s="350"/>
    </row>
    <row r="152" spans="1:47" ht="15.75" thickBot="1" x14ac:dyDescent="0.3">
      <c r="AA152" s="459" t="s">
        <v>2021</v>
      </c>
      <c r="AB152" s="523"/>
      <c r="AC152" s="535"/>
      <c r="AD152" s="455"/>
      <c r="AE152" s="455"/>
      <c r="AF152" s="454"/>
      <c r="AG152" s="530"/>
      <c r="AH152" s="530"/>
      <c r="AI152" s="530"/>
      <c r="AJ152" s="530"/>
      <c r="AK152" s="530"/>
      <c r="AL152" s="530"/>
      <c r="AM152" s="530"/>
      <c r="AN152" s="530"/>
      <c r="AO152" s="530"/>
      <c r="AP152" s="530"/>
      <c r="AQ152" s="530"/>
      <c r="AR152" s="530"/>
      <c r="AS152" s="530"/>
      <c r="AT152" s="531"/>
      <c r="AU152" s="532">
        <f>(AU150-J6)/J6</f>
        <v>-8.0309090909080091E-4</v>
      </c>
    </row>
    <row r="153" spans="1:47" ht="15.75" thickBot="1" x14ac:dyDescent="0.3">
      <c r="AA153" s="525" t="s">
        <v>2022</v>
      </c>
      <c r="AB153" s="536"/>
      <c r="AC153" s="536"/>
      <c r="AD153" s="536"/>
      <c r="AE153" s="527"/>
      <c r="AF153" s="527"/>
      <c r="AG153" s="538">
        <f>(AG150-S6)/S6</f>
        <v>0.56770806153846143</v>
      </c>
      <c r="AH153" s="539">
        <f>(AH150-S6)/S6</f>
        <v>0.10141390769230768</v>
      </c>
      <c r="AI153" s="539">
        <f>(AI150-S6)/S6</f>
        <v>9.3655150769230797E-2</v>
      </c>
      <c r="AJ153" s="539">
        <f>(AJ150-S6)/S6</f>
        <v>8.5896393846153912E-2</v>
      </c>
      <c r="AK153" s="539">
        <f>(AK150-S6)/S6</f>
        <v>7.8137636923077028E-2</v>
      </c>
      <c r="AL153" s="539">
        <f>(AL150-S6)/S6</f>
        <v>7.0378880000000144E-2</v>
      </c>
      <c r="AM153" s="539">
        <f>(AM150-S6)/S6</f>
        <v>6.2620123076923079E-2</v>
      </c>
      <c r="AN153" s="539">
        <f>(AN150-S6)/S6</f>
        <v>5.4861366153846187E-2</v>
      </c>
      <c r="AO153" s="539">
        <f>(AO150-S6)/S6</f>
        <v>4.7102609230769303E-2</v>
      </c>
      <c r="AP153" s="539">
        <f>(AP150-S6)/S6</f>
        <v>3.9343852307692419E-2</v>
      </c>
      <c r="AQ153" s="539">
        <f>(AQ150-S6)/S6</f>
        <v>3.1585095384615354E-2</v>
      </c>
      <c r="AR153" s="539">
        <f>(AR150-S6)/S6</f>
        <v>2.382633846153847E-2</v>
      </c>
      <c r="AS153" s="539">
        <f>(AS150-S6)/S6</f>
        <v>1.6067581538461582E-2</v>
      </c>
      <c r="AT153" s="540">
        <f>(AT150-S6)/S6</f>
        <v>8.3088246153846957E-3</v>
      </c>
      <c r="AU153" s="529">
        <f>(AU150-S6)/S6</f>
        <v>-0.32362055384615379</v>
      </c>
    </row>
  </sheetData>
  <sheetProtection algorithmName="SHA-512" hashValue="7sC5DO7gCoxZLMkEPslLVHJMnV5i0TonDW4+xRey+RKjzuG6BH1pgKf7ucpviYT5GhXHNp3wEBCfNoa24DdzLQ==" saltValue="6kTRrox3lX+DYU7l+vqMMw==" spinCount="100000" sheet="1" objects="1" scenarios="1"/>
  <pageMargins left="0.25" right="0.25" top="0.25" bottom="0.25" header="0" footer="0"/>
  <pageSetup scale="55"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6531-E707-4358-B6DA-AFFAB465CEF7}">
  <dimension ref="A1:E1257"/>
  <sheetViews>
    <sheetView zoomScale="120" zoomScaleNormal="120" workbookViewId="0">
      <selection activeCell="C32" sqref="C32"/>
    </sheetView>
  </sheetViews>
  <sheetFormatPr defaultColWidth="8.7109375" defaultRowHeight="12.75" x14ac:dyDescent="0.2"/>
  <cols>
    <col min="1" max="1" width="8.7109375" style="48" customWidth="1"/>
    <col min="2" max="2" width="44.5703125" style="36" bestFit="1" customWidth="1"/>
    <col min="3" max="3" width="32.7109375" style="36" bestFit="1" customWidth="1"/>
    <col min="4" max="4" width="9.42578125" style="47" customWidth="1"/>
    <col min="5" max="5" width="8.7109375" style="48"/>
    <col min="6" max="16384" width="8.7109375" style="36"/>
  </cols>
  <sheetData>
    <row r="1" spans="1:5" ht="25.5" x14ac:dyDescent="0.2">
      <c r="A1" s="34" t="s">
        <v>107</v>
      </c>
      <c r="B1" s="34" t="s">
        <v>108</v>
      </c>
      <c r="C1" s="34" t="s">
        <v>109</v>
      </c>
      <c r="D1" s="34" t="s">
        <v>110</v>
      </c>
      <c r="E1" s="35" t="s">
        <v>111</v>
      </c>
    </row>
    <row r="2" spans="1:5" ht="15" x14ac:dyDescent="0.25">
      <c r="A2" s="37">
        <v>11260</v>
      </c>
      <c r="B2" s="38" t="s">
        <v>112</v>
      </c>
      <c r="C2" s="38" t="s">
        <v>113</v>
      </c>
      <c r="D2" s="39">
        <v>1.218</v>
      </c>
      <c r="E2" s="40" t="s">
        <v>114</v>
      </c>
    </row>
    <row r="3" spans="1:5" ht="15" x14ac:dyDescent="0.25">
      <c r="A3" s="37">
        <v>11260</v>
      </c>
      <c r="B3" s="38" t="s">
        <v>112</v>
      </c>
      <c r="C3" s="38" t="s">
        <v>115</v>
      </c>
      <c r="D3" s="39">
        <v>1.218</v>
      </c>
      <c r="E3" s="40" t="s">
        <v>114</v>
      </c>
    </row>
    <row r="4" spans="1:5" ht="15" x14ac:dyDescent="0.25">
      <c r="A4" s="37">
        <v>21820</v>
      </c>
      <c r="B4" s="38" t="s">
        <v>116</v>
      </c>
      <c r="C4" s="38" t="s">
        <v>117</v>
      </c>
      <c r="D4" s="39">
        <v>0.9718</v>
      </c>
      <c r="E4" s="40" t="s">
        <v>114</v>
      </c>
    </row>
    <row r="5" spans="1:5" ht="15" x14ac:dyDescent="0.25">
      <c r="A5" s="37">
        <v>11500</v>
      </c>
      <c r="B5" s="38" t="s">
        <v>118</v>
      </c>
      <c r="C5" s="38" t="s">
        <v>119</v>
      </c>
      <c r="D5" s="39">
        <v>0.69969999999999999</v>
      </c>
      <c r="E5" s="40" t="s">
        <v>120</v>
      </c>
    </row>
    <row r="6" spans="1:5" ht="15" x14ac:dyDescent="0.25">
      <c r="A6" s="37">
        <v>12220</v>
      </c>
      <c r="B6" s="38" t="s">
        <v>121</v>
      </c>
      <c r="C6" s="38" t="s">
        <v>122</v>
      </c>
      <c r="D6" s="39">
        <v>0.71040000000000003</v>
      </c>
      <c r="E6" s="40" t="s">
        <v>120</v>
      </c>
    </row>
    <row r="7" spans="1:5" ht="15" x14ac:dyDescent="0.25">
      <c r="A7" s="37">
        <v>13820</v>
      </c>
      <c r="B7" s="38" t="s">
        <v>123</v>
      </c>
      <c r="C7" s="38" t="s">
        <v>124</v>
      </c>
      <c r="D7" s="39">
        <v>0.81359999999999999</v>
      </c>
      <c r="E7" s="40" t="s">
        <v>120</v>
      </c>
    </row>
    <row r="8" spans="1:5" ht="15" x14ac:dyDescent="0.25">
      <c r="A8" s="37">
        <v>13820</v>
      </c>
      <c r="B8" s="38" t="s">
        <v>123</v>
      </c>
      <c r="C8" s="38" t="s">
        <v>125</v>
      </c>
      <c r="D8" s="39">
        <v>0.81359999999999999</v>
      </c>
      <c r="E8" s="40" t="s">
        <v>120</v>
      </c>
    </row>
    <row r="9" spans="1:5" ht="15" x14ac:dyDescent="0.25">
      <c r="A9" s="37">
        <v>13820</v>
      </c>
      <c r="B9" s="38" t="s">
        <v>123</v>
      </c>
      <c r="C9" s="38" t="s">
        <v>126</v>
      </c>
      <c r="D9" s="39">
        <v>0.81359999999999999</v>
      </c>
      <c r="E9" s="40" t="s">
        <v>120</v>
      </c>
    </row>
    <row r="10" spans="1:5" ht="15" x14ac:dyDescent="0.25">
      <c r="A10" s="37">
        <v>13820</v>
      </c>
      <c r="B10" s="38" t="s">
        <v>123</v>
      </c>
      <c r="C10" s="38" t="s">
        <v>127</v>
      </c>
      <c r="D10" s="39">
        <v>0.81359999999999999</v>
      </c>
      <c r="E10" s="40" t="s">
        <v>120</v>
      </c>
    </row>
    <row r="11" spans="1:5" ht="15" x14ac:dyDescent="0.25">
      <c r="A11" s="37">
        <v>13820</v>
      </c>
      <c r="B11" s="38" t="s">
        <v>123</v>
      </c>
      <c r="C11" s="38" t="s">
        <v>128</v>
      </c>
      <c r="D11" s="39">
        <v>0.81359999999999999</v>
      </c>
      <c r="E11" s="40" t="s">
        <v>120</v>
      </c>
    </row>
    <row r="12" spans="1:5" ht="15" x14ac:dyDescent="0.25">
      <c r="A12" s="37">
        <v>13820</v>
      </c>
      <c r="B12" s="38" t="s">
        <v>123</v>
      </c>
      <c r="C12" s="38" t="s">
        <v>129</v>
      </c>
      <c r="D12" s="39">
        <v>0.81359999999999999</v>
      </c>
      <c r="E12" s="40" t="s">
        <v>120</v>
      </c>
    </row>
    <row r="13" spans="1:5" ht="15" x14ac:dyDescent="0.25">
      <c r="A13" s="37">
        <v>17980</v>
      </c>
      <c r="B13" s="38" t="s">
        <v>130</v>
      </c>
      <c r="C13" s="38" t="s">
        <v>131</v>
      </c>
      <c r="D13" s="39">
        <v>0.77900000000000003</v>
      </c>
      <c r="E13" s="40" t="s">
        <v>120</v>
      </c>
    </row>
    <row r="14" spans="1:5" ht="15" x14ac:dyDescent="0.25">
      <c r="A14" s="37">
        <v>19300</v>
      </c>
      <c r="B14" s="38" t="s">
        <v>132</v>
      </c>
      <c r="C14" s="38" t="s">
        <v>133</v>
      </c>
      <c r="D14" s="39">
        <v>0.7238</v>
      </c>
      <c r="E14" s="40" t="s">
        <v>120</v>
      </c>
    </row>
    <row r="15" spans="1:5" ht="15" x14ac:dyDescent="0.25">
      <c r="A15" s="37">
        <v>19460</v>
      </c>
      <c r="B15" s="38" t="s">
        <v>134</v>
      </c>
      <c r="C15" s="38" t="s">
        <v>135</v>
      </c>
      <c r="D15" s="39">
        <v>0.67480000000000007</v>
      </c>
      <c r="E15" s="40" t="s">
        <v>120</v>
      </c>
    </row>
    <row r="16" spans="1:5" ht="15" x14ac:dyDescent="0.25">
      <c r="A16" s="37">
        <v>19460</v>
      </c>
      <c r="B16" s="38" t="s">
        <v>134</v>
      </c>
      <c r="C16" s="38" t="s">
        <v>136</v>
      </c>
      <c r="D16" s="39">
        <v>0.67480000000000007</v>
      </c>
      <c r="E16" s="40" t="s">
        <v>120</v>
      </c>
    </row>
    <row r="17" spans="1:5" ht="15" x14ac:dyDescent="0.25">
      <c r="A17" s="37">
        <v>20020</v>
      </c>
      <c r="B17" s="38" t="s">
        <v>137</v>
      </c>
      <c r="C17" s="38" t="s">
        <v>138</v>
      </c>
      <c r="D17" s="39">
        <v>0.68530000000000002</v>
      </c>
      <c r="E17" s="40" t="s">
        <v>120</v>
      </c>
    </row>
    <row r="18" spans="1:5" ht="15" x14ac:dyDescent="0.25">
      <c r="A18" s="37">
        <v>20020</v>
      </c>
      <c r="B18" s="38" t="s">
        <v>137</v>
      </c>
      <c r="C18" s="38" t="s">
        <v>139</v>
      </c>
      <c r="D18" s="39">
        <v>0.68530000000000002</v>
      </c>
      <c r="E18" s="40" t="s">
        <v>120</v>
      </c>
    </row>
    <row r="19" spans="1:5" ht="15" x14ac:dyDescent="0.25">
      <c r="A19" s="37">
        <v>20020</v>
      </c>
      <c r="B19" s="38" t="s">
        <v>137</v>
      </c>
      <c r="C19" s="38" t="s">
        <v>140</v>
      </c>
      <c r="D19" s="39">
        <v>0.68530000000000002</v>
      </c>
      <c r="E19" s="40" t="s">
        <v>120</v>
      </c>
    </row>
    <row r="20" spans="1:5" ht="15" x14ac:dyDescent="0.25">
      <c r="A20" s="37">
        <v>22520</v>
      </c>
      <c r="B20" s="38" t="s">
        <v>141</v>
      </c>
      <c r="C20" s="38" t="s">
        <v>142</v>
      </c>
      <c r="D20" s="39">
        <v>0.64529999999999998</v>
      </c>
      <c r="E20" s="40" t="s">
        <v>120</v>
      </c>
    </row>
    <row r="21" spans="1:5" ht="15" x14ac:dyDescent="0.25">
      <c r="A21" s="37">
        <v>22520</v>
      </c>
      <c r="B21" s="38" t="s">
        <v>141</v>
      </c>
      <c r="C21" s="38" t="s">
        <v>143</v>
      </c>
      <c r="D21" s="39">
        <v>0.64529999999999998</v>
      </c>
      <c r="E21" s="40" t="s">
        <v>120</v>
      </c>
    </row>
    <row r="22" spans="1:5" ht="15" x14ac:dyDescent="0.25">
      <c r="A22" s="37">
        <v>23460</v>
      </c>
      <c r="B22" s="38" t="s">
        <v>144</v>
      </c>
      <c r="C22" s="38" t="s">
        <v>145</v>
      </c>
      <c r="D22" s="39">
        <v>0.69540000000000002</v>
      </c>
      <c r="E22" s="40" t="s">
        <v>120</v>
      </c>
    </row>
    <row r="23" spans="1:5" ht="15" x14ac:dyDescent="0.25">
      <c r="A23" s="37">
        <v>26620</v>
      </c>
      <c r="B23" s="38" t="s">
        <v>146</v>
      </c>
      <c r="C23" s="38" t="s">
        <v>147</v>
      </c>
      <c r="D23" s="39">
        <v>0.80549999999999999</v>
      </c>
      <c r="E23" s="40" t="s">
        <v>120</v>
      </c>
    </row>
    <row r="24" spans="1:5" ht="15" x14ac:dyDescent="0.25">
      <c r="A24" s="37">
        <v>26620</v>
      </c>
      <c r="B24" s="38" t="s">
        <v>146</v>
      </c>
      <c r="C24" s="38" t="s">
        <v>148</v>
      </c>
      <c r="D24" s="39">
        <v>0.80549999999999999</v>
      </c>
      <c r="E24" s="40" t="s">
        <v>120</v>
      </c>
    </row>
    <row r="25" spans="1:5" ht="15" x14ac:dyDescent="0.25">
      <c r="A25" s="37">
        <v>33660</v>
      </c>
      <c r="B25" s="38" t="s">
        <v>149</v>
      </c>
      <c r="C25" s="38" t="s">
        <v>150</v>
      </c>
      <c r="D25" s="39">
        <v>0.75490000000000002</v>
      </c>
      <c r="E25" s="40" t="s">
        <v>120</v>
      </c>
    </row>
    <row r="26" spans="1:5" ht="15" x14ac:dyDescent="0.25">
      <c r="A26" s="37">
        <v>33660</v>
      </c>
      <c r="B26" s="38" t="s">
        <v>149</v>
      </c>
      <c r="C26" s="38" t="s">
        <v>151</v>
      </c>
      <c r="D26" s="39">
        <v>0.75490000000000002</v>
      </c>
      <c r="E26" s="40" t="s">
        <v>120</v>
      </c>
    </row>
    <row r="27" spans="1:5" ht="15" x14ac:dyDescent="0.25">
      <c r="A27" s="37">
        <v>33860</v>
      </c>
      <c r="B27" s="38" t="s">
        <v>152</v>
      </c>
      <c r="C27" s="38" t="s">
        <v>153</v>
      </c>
      <c r="D27" s="39">
        <v>0.72400000000000009</v>
      </c>
      <c r="E27" s="40" t="s">
        <v>120</v>
      </c>
    </row>
    <row r="28" spans="1:5" ht="15" x14ac:dyDescent="0.25">
      <c r="A28" s="37">
        <v>33860</v>
      </c>
      <c r="B28" s="38" t="s">
        <v>152</v>
      </c>
      <c r="C28" s="38" t="s">
        <v>154</v>
      </c>
      <c r="D28" s="39">
        <v>0.72400000000000009</v>
      </c>
      <c r="E28" s="40" t="s">
        <v>120</v>
      </c>
    </row>
    <row r="29" spans="1:5" ht="15" x14ac:dyDescent="0.25">
      <c r="A29" s="37">
        <v>33860</v>
      </c>
      <c r="B29" s="38" t="s">
        <v>152</v>
      </c>
      <c r="C29" s="38" t="s">
        <v>155</v>
      </c>
      <c r="D29" s="39">
        <v>0.72400000000000009</v>
      </c>
      <c r="E29" s="40" t="s">
        <v>120</v>
      </c>
    </row>
    <row r="30" spans="1:5" ht="15" x14ac:dyDescent="0.25">
      <c r="A30" s="37">
        <v>33860</v>
      </c>
      <c r="B30" s="38" t="s">
        <v>152</v>
      </c>
      <c r="C30" s="38" t="s">
        <v>156</v>
      </c>
      <c r="D30" s="39">
        <v>0.72400000000000009</v>
      </c>
      <c r="E30" s="40" t="s">
        <v>120</v>
      </c>
    </row>
    <row r="31" spans="1:5" ht="15" x14ac:dyDescent="0.25">
      <c r="A31" s="37">
        <v>46220</v>
      </c>
      <c r="B31" s="38" t="s">
        <v>157</v>
      </c>
      <c r="C31" s="38" t="s">
        <v>158</v>
      </c>
      <c r="D31" s="39">
        <v>0.74050000000000005</v>
      </c>
      <c r="E31" s="40" t="s">
        <v>120</v>
      </c>
    </row>
    <row r="32" spans="1:5" ht="15" x14ac:dyDescent="0.25">
      <c r="A32" s="37">
        <v>46220</v>
      </c>
      <c r="B32" s="38" t="s">
        <v>157</v>
      </c>
      <c r="C32" s="38" t="s">
        <v>159</v>
      </c>
      <c r="D32" s="39">
        <v>0.74050000000000005</v>
      </c>
      <c r="E32" s="40" t="s">
        <v>120</v>
      </c>
    </row>
    <row r="33" spans="1:5" ht="15" x14ac:dyDescent="0.25">
      <c r="A33" s="37">
        <v>46220</v>
      </c>
      <c r="B33" s="38" t="s">
        <v>157</v>
      </c>
      <c r="C33" s="38" t="s">
        <v>160</v>
      </c>
      <c r="D33" s="39">
        <v>0.74050000000000005</v>
      </c>
      <c r="E33" s="40" t="s">
        <v>120</v>
      </c>
    </row>
    <row r="34" spans="1:5" ht="15" x14ac:dyDescent="0.25">
      <c r="A34" s="37">
        <v>46220</v>
      </c>
      <c r="B34" s="38" t="s">
        <v>157</v>
      </c>
      <c r="C34" s="38" t="s">
        <v>161</v>
      </c>
      <c r="D34" s="39">
        <v>0.74050000000000005</v>
      </c>
      <c r="E34" s="40" t="s">
        <v>120</v>
      </c>
    </row>
    <row r="35" spans="1:5" ht="15" x14ac:dyDescent="0.25">
      <c r="A35" s="37">
        <v>22220</v>
      </c>
      <c r="B35" s="38" t="s">
        <v>162</v>
      </c>
      <c r="C35" s="38" t="s">
        <v>163</v>
      </c>
      <c r="D35" s="39">
        <v>0.83430000000000004</v>
      </c>
      <c r="E35" s="40" t="s">
        <v>164</v>
      </c>
    </row>
    <row r="36" spans="1:5" ht="15" x14ac:dyDescent="0.25">
      <c r="A36" s="37">
        <v>22220</v>
      </c>
      <c r="B36" s="38" t="s">
        <v>162</v>
      </c>
      <c r="C36" s="38" t="s">
        <v>165</v>
      </c>
      <c r="D36" s="39">
        <v>0.83430000000000004</v>
      </c>
      <c r="E36" s="40" t="s">
        <v>164</v>
      </c>
    </row>
    <row r="37" spans="1:5" ht="15" x14ac:dyDescent="0.25">
      <c r="A37" s="37">
        <v>22220</v>
      </c>
      <c r="B37" s="38" t="s">
        <v>162</v>
      </c>
      <c r="C37" s="38" t="s">
        <v>166</v>
      </c>
      <c r="D37" s="39">
        <v>0.83430000000000004</v>
      </c>
      <c r="E37" s="40" t="s">
        <v>164</v>
      </c>
    </row>
    <row r="38" spans="1:5" ht="15" x14ac:dyDescent="0.25">
      <c r="A38" s="37">
        <v>22900</v>
      </c>
      <c r="B38" s="38" t="s">
        <v>167</v>
      </c>
      <c r="C38" s="38" t="s">
        <v>168</v>
      </c>
      <c r="D38" s="39">
        <v>0.79430000000000001</v>
      </c>
      <c r="E38" s="40" t="s">
        <v>164</v>
      </c>
    </row>
    <row r="39" spans="1:5" ht="15" x14ac:dyDescent="0.25">
      <c r="A39" s="37">
        <v>22900</v>
      </c>
      <c r="B39" s="38" t="s">
        <v>167</v>
      </c>
      <c r="C39" s="38" t="s">
        <v>169</v>
      </c>
      <c r="D39" s="39">
        <v>0.79430000000000001</v>
      </c>
      <c r="E39" s="40" t="s">
        <v>164</v>
      </c>
    </row>
    <row r="40" spans="1:5" ht="15" x14ac:dyDescent="0.25">
      <c r="A40" s="37">
        <v>22900</v>
      </c>
      <c r="B40" s="38" t="s">
        <v>167</v>
      </c>
      <c r="C40" s="38" t="s">
        <v>170</v>
      </c>
      <c r="D40" s="39">
        <v>0.79430000000000001</v>
      </c>
      <c r="E40" s="40" t="s">
        <v>164</v>
      </c>
    </row>
    <row r="41" spans="1:5" ht="15" x14ac:dyDescent="0.25">
      <c r="A41" s="37">
        <v>26300</v>
      </c>
      <c r="B41" s="38" t="s">
        <v>171</v>
      </c>
      <c r="C41" s="38" t="s">
        <v>172</v>
      </c>
      <c r="D41" s="39">
        <v>0.82610000000000006</v>
      </c>
      <c r="E41" s="40" t="s">
        <v>164</v>
      </c>
    </row>
    <row r="42" spans="1:5" ht="15" x14ac:dyDescent="0.25">
      <c r="A42" s="37">
        <v>27860</v>
      </c>
      <c r="B42" s="38" t="s">
        <v>173</v>
      </c>
      <c r="C42" s="38" t="s">
        <v>174</v>
      </c>
      <c r="D42" s="39">
        <v>0.79990000000000006</v>
      </c>
      <c r="E42" s="40" t="s">
        <v>164</v>
      </c>
    </row>
    <row r="43" spans="1:5" ht="15" x14ac:dyDescent="0.25">
      <c r="A43" s="37">
        <v>27860</v>
      </c>
      <c r="B43" s="38" t="s">
        <v>173</v>
      </c>
      <c r="C43" s="38" t="s">
        <v>175</v>
      </c>
      <c r="D43" s="39">
        <v>0.79990000000000006</v>
      </c>
      <c r="E43" s="40" t="s">
        <v>164</v>
      </c>
    </row>
    <row r="44" spans="1:5" ht="15" x14ac:dyDescent="0.25">
      <c r="A44" s="37">
        <v>30780</v>
      </c>
      <c r="B44" s="38" t="s">
        <v>176</v>
      </c>
      <c r="C44" s="38" t="s">
        <v>177</v>
      </c>
      <c r="D44" s="39">
        <v>0.82200000000000006</v>
      </c>
      <c r="E44" s="40" t="s">
        <v>164</v>
      </c>
    </row>
    <row r="45" spans="1:5" ht="15" x14ac:dyDescent="0.25">
      <c r="A45" s="37">
        <v>30780</v>
      </c>
      <c r="B45" s="38" t="s">
        <v>176</v>
      </c>
      <c r="C45" s="38" t="s">
        <v>178</v>
      </c>
      <c r="D45" s="39">
        <v>0.82200000000000006</v>
      </c>
      <c r="E45" s="40" t="s">
        <v>164</v>
      </c>
    </row>
    <row r="46" spans="1:5" ht="15" x14ac:dyDescent="0.25">
      <c r="A46" s="37">
        <v>30780</v>
      </c>
      <c r="B46" s="38" t="s">
        <v>176</v>
      </c>
      <c r="C46" s="38" t="s">
        <v>179</v>
      </c>
      <c r="D46" s="39">
        <v>0.82200000000000006</v>
      </c>
      <c r="E46" s="40" t="s">
        <v>164</v>
      </c>
    </row>
    <row r="47" spans="1:5" ht="15" x14ac:dyDescent="0.25">
      <c r="A47" s="37">
        <v>30780</v>
      </c>
      <c r="B47" s="38" t="s">
        <v>176</v>
      </c>
      <c r="C47" s="38" t="s">
        <v>180</v>
      </c>
      <c r="D47" s="39">
        <v>0.82200000000000006</v>
      </c>
      <c r="E47" s="40" t="s">
        <v>164</v>
      </c>
    </row>
    <row r="48" spans="1:5" ht="15" x14ac:dyDescent="0.25">
      <c r="A48" s="37">
        <v>30780</v>
      </c>
      <c r="B48" s="38" t="s">
        <v>176</v>
      </c>
      <c r="C48" s="38" t="s">
        <v>181</v>
      </c>
      <c r="D48" s="39">
        <v>0.82200000000000006</v>
      </c>
      <c r="E48" s="40" t="s">
        <v>164</v>
      </c>
    </row>
    <row r="49" spans="1:5" ht="15" x14ac:dyDescent="0.25">
      <c r="A49" s="37">
        <v>30780</v>
      </c>
      <c r="B49" s="38" t="s">
        <v>176</v>
      </c>
      <c r="C49" s="38" t="s">
        <v>182</v>
      </c>
      <c r="D49" s="39">
        <v>0.82200000000000006</v>
      </c>
      <c r="E49" s="40" t="s">
        <v>164</v>
      </c>
    </row>
    <row r="50" spans="1:5" ht="15" x14ac:dyDescent="0.25">
      <c r="A50" s="37">
        <v>32820</v>
      </c>
      <c r="B50" s="38" t="s">
        <v>183</v>
      </c>
      <c r="C50" s="38" t="s">
        <v>184</v>
      </c>
      <c r="D50" s="39">
        <v>0.85000000000000009</v>
      </c>
      <c r="E50" s="40" t="s">
        <v>164</v>
      </c>
    </row>
    <row r="51" spans="1:5" ht="15" x14ac:dyDescent="0.25">
      <c r="A51" s="37">
        <v>38220</v>
      </c>
      <c r="B51" s="38" t="s">
        <v>185</v>
      </c>
      <c r="C51" s="38" t="s">
        <v>186</v>
      </c>
      <c r="D51" s="39">
        <v>0.77280000000000004</v>
      </c>
      <c r="E51" s="40" t="s">
        <v>164</v>
      </c>
    </row>
    <row r="52" spans="1:5" ht="15" x14ac:dyDescent="0.25">
      <c r="A52" s="37">
        <v>38220</v>
      </c>
      <c r="B52" s="38" t="s">
        <v>185</v>
      </c>
      <c r="C52" s="38" t="s">
        <v>187</v>
      </c>
      <c r="D52" s="39">
        <v>0.77280000000000004</v>
      </c>
      <c r="E52" s="40" t="s">
        <v>164</v>
      </c>
    </row>
    <row r="53" spans="1:5" ht="15" x14ac:dyDescent="0.25">
      <c r="A53" s="37">
        <v>38220</v>
      </c>
      <c r="B53" s="38" t="s">
        <v>185</v>
      </c>
      <c r="C53" s="38" t="s">
        <v>188</v>
      </c>
      <c r="D53" s="39">
        <v>0.77280000000000004</v>
      </c>
      <c r="E53" s="40" t="s">
        <v>164</v>
      </c>
    </row>
    <row r="54" spans="1:5" ht="15" x14ac:dyDescent="0.25">
      <c r="A54" s="37">
        <v>45500</v>
      </c>
      <c r="B54" s="38" t="s">
        <v>189</v>
      </c>
      <c r="C54" s="38" t="s">
        <v>190</v>
      </c>
      <c r="D54" s="39">
        <v>0.83810000000000007</v>
      </c>
      <c r="E54" s="40" t="s">
        <v>164</v>
      </c>
    </row>
    <row r="55" spans="1:5" ht="15" x14ac:dyDescent="0.25">
      <c r="A55" s="37">
        <v>45500</v>
      </c>
      <c r="B55" s="38" t="s">
        <v>189</v>
      </c>
      <c r="C55" s="38" t="s">
        <v>191</v>
      </c>
      <c r="D55" s="39">
        <v>0.83810000000000007</v>
      </c>
      <c r="E55" s="40" t="s">
        <v>164</v>
      </c>
    </row>
    <row r="56" spans="1:5" ht="15" x14ac:dyDescent="0.25">
      <c r="A56" s="37">
        <v>22380</v>
      </c>
      <c r="B56" s="38" t="s">
        <v>192</v>
      </c>
      <c r="C56" s="38" t="s">
        <v>193</v>
      </c>
      <c r="D56" s="39">
        <v>1.0583</v>
      </c>
      <c r="E56" s="40" t="s">
        <v>194</v>
      </c>
    </row>
    <row r="57" spans="1:5" ht="15" x14ac:dyDescent="0.25">
      <c r="A57" s="37">
        <v>29420</v>
      </c>
      <c r="B57" s="38" t="s">
        <v>195</v>
      </c>
      <c r="C57" s="38" t="s">
        <v>196</v>
      </c>
      <c r="D57" s="39">
        <v>0.9194</v>
      </c>
      <c r="E57" s="40" t="s">
        <v>194</v>
      </c>
    </row>
    <row r="58" spans="1:5" ht="15" x14ac:dyDescent="0.25">
      <c r="A58" s="37">
        <v>38060</v>
      </c>
      <c r="B58" s="38" t="s">
        <v>197</v>
      </c>
      <c r="C58" s="38" t="s">
        <v>198</v>
      </c>
      <c r="D58" s="39">
        <v>0.98650000000000004</v>
      </c>
      <c r="E58" s="40" t="s">
        <v>194</v>
      </c>
    </row>
    <row r="59" spans="1:5" ht="15" x14ac:dyDescent="0.25">
      <c r="A59" s="37">
        <v>38060</v>
      </c>
      <c r="B59" s="38" t="s">
        <v>197</v>
      </c>
      <c r="C59" s="38" t="s">
        <v>199</v>
      </c>
      <c r="D59" s="39">
        <v>0.98650000000000004</v>
      </c>
      <c r="E59" s="40" t="s">
        <v>194</v>
      </c>
    </row>
    <row r="60" spans="1:5" ht="15" x14ac:dyDescent="0.25">
      <c r="A60" s="37">
        <v>39150</v>
      </c>
      <c r="B60" s="38" t="s">
        <v>200</v>
      </c>
      <c r="C60" s="38" t="s">
        <v>201</v>
      </c>
      <c r="D60" s="39">
        <v>1.0028000000000001</v>
      </c>
      <c r="E60" s="40" t="s">
        <v>194</v>
      </c>
    </row>
    <row r="61" spans="1:5" ht="15" x14ac:dyDescent="0.25">
      <c r="A61" s="37">
        <v>43420</v>
      </c>
      <c r="B61" s="38" t="s">
        <v>202</v>
      </c>
      <c r="C61" s="38" t="s">
        <v>203</v>
      </c>
      <c r="D61" s="39">
        <v>0.79339999999999999</v>
      </c>
      <c r="E61" s="40" t="s">
        <v>194</v>
      </c>
    </row>
    <row r="62" spans="1:5" ht="15" x14ac:dyDescent="0.25">
      <c r="A62" s="37">
        <v>46060</v>
      </c>
      <c r="B62" s="38" t="s">
        <v>204</v>
      </c>
      <c r="C62" s="38" t="s">
        <v>205</v>
      </c>
      <c r="D62" s="39">
        <v>0.84110000000000007</v>
      </c>
      <c r="E62" s="40" t="s">
        <v>194</v>
      </c>
    </row>
    <row r="63" spans="1:5" ht="15" x14ac:dyDescent="0.25">
      <c r="A63" s="37">
        <v>49740</v>
      </c>
      <c r="B63" s="38" t="s">
        <v>206</v>
      </c>
      <c r="C63" s="38" t="s">
        <v>207</v>
      </c>
      <c r="D63" s="39">
        <v>0.9647</v>
      </c>
      <c r="E63" s="40" t="s">
        <v>194</v>
      </c>
    </row>
    <row r="64" spans="1:5" ht="15" x14ac:dyDescent="0.25">
      <c r="A64" s="37">
        <v>11244</v>
      </c>
      <c r="B64" s="38" t="s">
        <v>208</v>
      </c>
      <c r="C64" s="38" t="s">
        <v>209</v>
      </c>
      <c r="D64" s="39">
        <v>1.2638</v>
      </c>
      <c r="E64" s="40" t="s">
        <v>210</v>
      </c>
    </row>
    <row r="65" spans="1:5" ht="15" x14ac:dyDescent="0.25">
      <c r="A65" s="37">
        <v>12540</v>
      </c>
      <c r="B65" s="38" t="s">
        <v>211</v>
      </c>
      <c r="C65" s="38" t="s">
        <v>212</v>
      </c>
      <c r="D65" s="39">
        <v>1.2066000000000001</v>
      </c>
      <c r="E65" s="40" t="s">
        <v>210</v>
      </c>
    </row>
    <row r="66" spans="1:5" ht="15" x14ac:dyDescent="0.25">
      <c r="A66" s="37">
        <v>17020</v>
      </c>
      <c r="B66" s="38" t="s">
        <v>213</v>
      </c>
      <c r="C66" s="38" t="s">
        <v>214</v>
      </c>
      <c r="D66" s="39">
        <v>1.1159000000000001</v>
      </c>
      <c r="E66" s="40" t="s">
        <v>210</v>
      </c>
    </row>
    <row r="67" spans="1:5" ht="15" x14ac:dyDescent="0.25">
      <c r="A67" s="37">
        <v>20940</v>
      </c>
      <c r="B67" s="38" t="s">
        <v>215</v>
      </c>
      <c r="C67" s="38" t="s">
        <v>216</v>
      </c>
      <c r="D67" s="39">
        <v>0.91470000000000007</v>
      </c>
      <c r="E67" s="40" t="s">
        <v>210</v>
      </c>
    </row>
    <row r="68" spans="1:5" ht="15" x14ac:dyDescent="0.25">
      <c r="A68" s="37">
        <v>23420</v>
      </c>
      <c r="B68" s="38" t="s">
        <v>217</v>
      </c>
      <c r="C68" s="38" t="s">
        <v>218</v>
      </c>
      <c r="D68" s="39">
        <v>1.0729</v>
      </c>
      <c r="E68" s="40" t="s">
        <v>210</v>
      </c>
    </row>
    <row r="69" spans="1:5" ht="15" x14ac:dyDescent="0.25">
      <c r="A69" s="37">
        <v>25260</v>
      </c>
      <c r="B69" s="38" t="s">
        <v>219</v>
      </c>
      <c r="C69" s="38" t="s">
        <v>220</v>
      </c>
      <c r="D69" s="39">
        <v>1.0531000000000001</v>
      </c>
      <c r="E69" s="40" t="s">
        <v>210</v>
      </c>
    </row>
    <row r="70" spans="1:5" ht="15" x14ac:dyDescent="0.25">
      <c r="A70" s="37">
        <v>31084</v>
      </c>
      <c r="B70" s="38" t="s">
        <v>221</v>
      </c>
      <c r="C70" s="38" t="s">
        <v>222</v>
      </c>
      <c r="D70" s="39">
        <v>1.3046</v>
      </c>
      <c r="E70" s="40" t="s">
        <v>210</v>
      </c>
    </row>
    <row r="71" spans="1:5" ht="15" x14ac:dyDescent="0.25">
      <c r="A71" s="37">
        <v>31460</v>
      </c>
      <c r="B71" s="38" t="s">
        <v>223</v>
      </c>
      <c r="C71" s="38" t="s">
        <v>224</v>
      </c>
      <c r="D71" s="39">
        <v>0.76500000000000001</v>
      </c>
      <c r="E71" s="40" t="s">
        <v>210</v>
      </c>
    </row>
    <row r="72" spans="1:5" ht="15" x14ac:dyDescent="0.25">
      <c r="A72" s="37">
        <v>32900</v>
      </c>
      <c r="B72" s="38" t="s">
        <v>225</v>
      </c>
      <c r="C72" s="38" t="s">
        <v>226</v>
      </c>
      <c r="D72" s="39">
        <v>1.3349</v>
      </c>
      <c r="E72" s="40" t="s">
        <v>210</v>
      </c>
    </row>
    <row r="73" spans="1:5" ht="15" x14ac:dyDescent="0.25">
      <c r="A73" s="37">
        <v>33700</v>
      </c>
      <c r="B73" s="38" t="s">
        <v>227</v>
      </c>
      <c r="C73" s="38" t="s">
        <v>228</v>
      </c>
      <c r="D73" s="39">
        <v>1.3467</v>
      </c>
      <c r="E73" s="40" t="s">
        <v>210</v>
      </c>
    </row>
    <row r="74" spans="1:5" ht="15" x14ac:dyDescent="0.25">
      <c r="A74" s="37">
        <v>34900</v>
      </c>
      <c r="B74" s="38" t="s">
        <v>229</v>
      </c>
      <c r="C74" s="38" t="s">
        <v>230</v>
      </c>
      <c r="D74" s="39">
        <v>1.5514000000000001</v>
      </c>
      <c r="E74" s="40" t="s">
        <v>210</v>
      </c>
    </row>
    <row r="75" spans="1:5" ht="15" x14ac:dyDescent="0.25">
      <c r="A75" s="37">
        <v>36084</v>
      </c>
      <c r="B75" s="38" t="s">
        <v>231</v>
      </c>
      <c r="C75" s="38" t="s">
        <v>232</v>
      </c>
      <c r="D75" s="39">
        <v>1.8181</v>
      </c>
      <c r="E75" s="40" t="s">
        <v>210</v>
      </c>
    </row>
    <row r="76" spans="1:5" ht="15" x14ac:dyDescent="0.25">
      <c r="A76" s="37">
        <v>36084</v>
      </c>
      <c r="B76" s="38" t="s">
        <v>231</v>
      </c>
      <c r="C76" s="38" t="s">
        <v>233</v>
      </c>
      <c r="D76" s="39">
        <v>1.8181</v>
      </c>
      <c r="E76" s="40" t="s">
        <v>210</v>
      </c>
    </row>
    <row r="77" spans="1:5" ht="15" x14ac:dyDescent="0.25">
      <c r="A77" s="37">
        <v>37100</v>
      </c>
      <c r="B77" s="38" t="s">
        <v>234</v>
      </c>
      <c r="C77" s="38" t="s">
        <v>235</v>
      </c>
      <c r="D77" s="39">
        <v>1.3884000000000001</v>
      </c>
      <c r="E77" s="40" t="s">
        <v>210</v>
      </c>
    </row>
    <row r="78" spans="1:5" ht="15" x14ac:dyDescent="0.25">
      <c r="A78" s="37">
        <v>39820</v>
      </c>
      <c r="B78" s="38" t="s">
        <v>236</v>
      </c>
      <c r="C78" s="38" t="s">
        <v>237</v>
      </c>
      <c r="D78" s="39">
        <v>1.3932</v>
      </c>
      <c r="E78" s="40" t="s">
        <v>210</v>
      </c>
    </row>
    <row r="79" spans="1:5" ht="15" x14ac:dyDescent="0.25">
      <c r="A79" s="37">
        <v>40140</v>
      </c>
      <c r="B79" s="38" t="s">
        <v>238</v>
      </c>
      <c r="C79" s="38" t="s">
        <v>239</v>
      </c>
      <c r="D79" s="39">
        <v>1.2276</v>
      </c>
      <c r="E79" s="40" t="s">
        <v>210</v>
      </c>
    </row>
    <row r="80" spans="1:5" ht="15" x14ac:dyDescent="0.25">
      <c r="A80" s="37">
        <v>40140</v>
      </c>
      <c r="B80" s="38" t="s">
        <v>238</v>
      </c>
      <c r="C80" s="38" t="s">
        <v>240</v>
      </c>
      <c r="D80" s="39">
        <v>1.2276</v>
      </c>
      <c r="E80" s="40" t="s">
        <v>210</v>
      </c>
    </row>
    <row r="81" spans="1:5" ht="15" x14ac:dyDescent="0.25">
      <c r="A81" s="37">
        <v>40900</v>
      </c>
      <c r="B81" s="38" t="s">
        <v>241</v>
      </c>
      <c r="C81" s="38" t="s">
        <v>242</v>
      </c>
      <c r="D81" s="39">
        <v>1.7072000000000001</v>
      </c>
      <c r="E81" s="40" t="s">
        <v>210</v>
      </c>
    </row>
    <row r="82" spans="1:5" ht="15" x14ac:dyDescent="0.25">
      <c r="A82" s="37">
        <v>40900</v>
      </c>
      <c r="B82" s="38" t="s">
        <v>241</v>
      </c>
      <c r="C82" s="38" t="s">
        <v>243</v>
      </c>
      <c r="D82" s="39">
        <v>1.7072000000000001</v>
      </c>
      <c r="E82" s="40" t="s">
        <v>210</v>
      </c>
    </row>
    <row r="83" spans="1:5" ht="15" x14ac:dyDescent="0.25">
      <c r="A83" s="37">
        <v>40900</v>
      </c>
      <c r="B83" s="38" t="s">
        <v>241</v>
      </c>
      <c r="C83" s="38" t="s">
        <v>244</v>
      </c>
      <c r="D83" s="39">
        <v>1.7072000000000001</v>
      </c>
      <c r="E83" s="40" t="s">
        <v>210</v>
      </c>
    </row>
    <row r="84" spans="1:5" ht="15" x14ac:dyDescent="0.25">
      <c r="A84" s="37">
        <v>40900</v>
      </c>
      <c r="B84" s="38" t="s">
        <v>241</v>
      </c>
      <c r="C84" s="38" t="s">
        <v>245</v>
      </c>
      <c r="D84" s="39">
        <v>1.7072000000000001</v>
      </c>
      <c r="E84" s="40" t="s">
        <v>210</v>
      </c>
    </row>
    <row r="85" spans="1:5" ht="15" x14ac:dyDescent="0.25">
      <c r="A85" s="37">
        <v>41500</v>
      </c>
      <c r="B85" s="38" t="s">
        <v>246</v>
      </c>
      <c r="C85" s="38" t="s">
        <v>247</v>
      </c>
      <c r="D85" s="39">
        <v>1.7999000000000001</v>
      </c>
      <c r="E85" s="40" t="s">
        <v>210</v>
      </c>
    </row>
    <row r="86" spans="1:5" ht="15" x14ac:dyDescent="0.25">
      <c r="A86" s="37">
        <v>41740</v>
      </c>
      <c r="B86" s="38" t="s">
        <v>248</v>
      </c>
      <c r="C86" s="38" t="s">
        <v>249</v>
      </c>
      <c r="D86" s="39">
        <v>1.2805</v>
      </c>
      <c r="E86" s="40" t="s">
        <v>210</v>
      </c>
    </row>
    <row r="87" spans="1:5" ht="15" x14ac:dyDescent="0.25">
      <c r="A87" s="37">
        <v>41884</v>
      </c>
      <c r="B87" s="38" t="s">
        <v>250</v>
      </c>
      <c r="C87" s="38" t="s">
        <v>251</v>
      </c>
      <c r="D87" s="39">
        <v>1.8448</v>
      </c>
      <c r="E87" s="40" t="s">
        <v>210</v>
      </c>
    </row>
    <row r="88" spans="1:5" ht="15" x14ac:dyDescent="0.25">
      <c r="A88" s="37">
        <v>41884</v>
      </c>
      <c r="B88" s="38" t="s">
        <v>250</v>
      </c>
      <c r="C88" s="38" t="s">
        <v>252</v>
      </c>
      <c r="D88" s="39">
        <v>1.8448</v>
      </c>
      <c r="E88" s="40" t="s">
        <v>210</v>
      </c>
    </row>
    <row r="89" spans="1:5" ht="15" x14ac:dyDescent="0.25">
      <c r="A89" s="37">
        <v>41940</v>
      </c>
      <c r="B89" s="38" t="s">
        <v>253</v>
      </c>
      <c r="C89" s="38" t="s">
        <v>254</v>
      </c>
      <c r="D89" s="39">
        <v>1.9024000000000001</v>
      </c>
      <c r="E89" s="40" t="s">
        <v>210</v>
      </c>
    </row>
    <row r="90" spans="1:5" ht="15" x14ac:dyDescent="0.25">
      <c r="A90" s="37">
        <v>41940</v>
      </c>
      <c r="B90" s="38" t="s">
        <v>253</v>
      </c>
      <c r="C90" s="38" t="s">
        <v>255</v>
      </c>
      <c r="D90" s="39">
        <v>1.9024000000000001</v>
      </c>
      <c r="E90" s="40" t="s">
        <v>210</v>
      </c>
    </row>
    <row r="91" spans="1:5" ht="15" x14ac:dyDescent="0.25">
      <c r="A91" s="37">
        <v>42020</v>
      </c>
      <c r="B91" s="38" t="s">
        <v>256</v>
      </c>
      <c r="C91" s="38" t="s">
        <v>257</v>
      </c>
      <c r="D91" s="39">
        <v>1.3704000000000001</v>
      </c>
      <c r="E91" s="40" t="s">
        <v>210</v>
      </c>
    </row>
    <row r="92" spans="1:5" ht="15" x14ac:dyDescent="0.25">
      <c r="A92" s="37">
        <v>42034</v>
      </c>
      <c r="B92" s="38" t="s">
        <v>258</v>
      </c>
      <c r="C92" s="38" t="s">
        <v>259</v>
      </c>
      <c r="D92" s="39">
        <v>1.8302</v>
      </c>
      <c r="E92" s="40" t="s">
        <v>210</v>
      </c>
    </row>
    <row r="93" spans="1:5" ht="15" x14ac:dyDescent="0.25">
      <c r="A93" s="37">
        <v>42100</v>
      </c>
      <c r="B93" s="38" t="s">
        <v>260</v>
      </c>
      <c r="C93" s="38" t="s">
        <v>261</v>
      </c>
      <c r="D93" s="39">
        <v>1.8719000000000001</v>
      </c>
      <c r="E93" s="40" t="s">
        <v>210</v>
      </c>
    </row>
    <row r="94" spans="1:5" ht="15" x14ac:dyDescent="0.25">
      <c r="A94" s="37">
        <v>42200</v>
      </c>
      <c r="B94" s="38" t="s">
        <v>262</v>
      </c>
      <c r="C94" s="38" t="s">
        <v>263</v>
      </c>
      <c r="D94" s="39">
        <v>1.4690000000000001</v>
      </c>
      <c r="E94" s="40" t="s">
        <v>210</v>
      </c>
    </row>
    <row r="95" spans="1:5" ht="15" x14ac:dyDescent="0.25">
      <c r="A95" s="37">
        <v>42220</v>
      </c>
      <c r="B95" s="38" t="s">
        <v>264</v>
      </c>
      <c r="C95" s="38" t="s">
        <v>265</v>
      </c>
      <c r="D95" s="39">
        <v>1.7352000000000001</v>
      </c>
      <c r="E95" s="40" t="s">
        <v>210</v>
      </c>
    </row>
    <row r="96" spans="1:5" ht="15" x14ac:dyDescent="0.25">
      <c r="A96" s="37">
        <v>44700</v>
      </c>
      <c r="B96" s="38" t="s">
        <v>266</v>
      </c>
      <c r="C96" s="38" t="s">
        <v>267</v>
      </c>
      <c r="D96" s="39">
        <v>1.5316000000000001</v>
      </c>
      <c r="E96" s="40" t="s">
        <v>210</v>
      </c>
    </row>
    <row r="97" spans="1:5" ht="15" x14ac:dyDescent="0.25">
      <c r="A97" s="37">
        <v>46700</v>
      </c>
      <c r="B97" s="38" t="s">
        <v>268</v>
      </c>
      <c r="C97" s="38" t="s">
        <v>269</v>
      </c>
      <c r="D97" s="39">
        <v>1.796</v>
      </c>
      <c r="E97" s="40" t="s">
        <v>210</v>
      </c>
    </row>
    <row r="98" spans="1:5" ht="15" x14ac:dyDescent="0.25">
      <c r="A98" s="37">
        <v>47300</v>
      </c>
      <c r="B98" s="38" t="s">
        <v>270</v>
      </c>
      <c r="C98" s="38" t="s">
        <v>271</v>
      </c>
      <c r="D98" s="39">
        <v>0.95569999999999999</v>
      </c>
      <c r="E98" s="40" t="s">
        <v>210</v>
      </c>
    </row>
    <row r="99" spans="1:5" ht="15" x14ac:dyDescent="0.25">
      <c r="A99" s="37">
        <v>49700</v>
      </c>
      <c r="B99" s="38" t="s">
        <v>272</v>
      </c>
      <c r="C99" s="38" t="s">
        <v>273</v>
      </c>
      <c r="D99" s="39">
        <v>1.3095000000000001</v>
      </c>
      <c r="E99" s="40" t="s">
        <v>210</v>
      </c>
    </row>
    <row r="100" spans="1:5" ht="15" x14ac:dyDescent="0.25">
      <c r="A100" s="37">
        <v>49700</v>
      </c>
      <c r="B100" s="38" t="s">
        <v>272</v>
      </c>
      <c r="C100" s="38" t="s">
        <v>274</v>
      </c>
      <c r="D100" s="39">
        <v>1.3095000000000001</v>
      </c>
      <c r="E100" s="40" t="s">
        <v>210</v>
      </c>
    </row>
    <row r="101" spans="1:5" ht="15" x14ac:dyDescent="0.25">
      <c r="A101" s="37">
        <v>14500</v>
      </c>
      <c r="B101" s="38" t="s">
        <v>275</v>
      </c>
      <c r="C101" s="38" t="s">
        <v>276</v>
      </c>
      <c r="D101" s="39">
        <v>1.0471000000000001</v>
      </c>
      <c r="E101" s="40" t="s">
        <v>277</v>
      </c>
    </row>
    <row r="102" spans="1:5" ht="15" x14ac:dyDescent="0.25">
      <c r="A102" s="37">
        <v>17820</v>
      </c>
      <c r="B102" s="38" t="s">
        <v>278</v>
      </c>
      <c r="C102" s="38" t="s">
        <v>279</v>
      </c>
      <c r="D102" s="39">
        <v>0.95340000000000003</v>
      </c>
      <c r="E102" s="40" t="s">
        <v>277</v>
      </c>
    </row>
    <row r="103" spans="1:5" ht="15" x14ac:dyDescent="0.25">
      <c r="A103" s="37">
        <v>17820</v>
      </c>
      <c r="B103" s="38" t="s">
        <v>278</v>
      </c>
      <c r="C103" s="38" t="s">
        <v>280</v>
      </c>
      <c r="D103" s="39">
        <v>0.95340000000000003</v>
      </c>
      <c r="E103" s="40" t="s">
        <v>277</v>
      </c>
    </row>
    <row r="104" spans="1:5" ht="15" x14ac:dyDescent="0.25">
      <c r="A104" s="37">
        <v>19740</v>
      </c>
      <c r="B104" s="38" t="s">
        <v>281</v>
      </c>
      <c r="C104" s="38" t="s">
        <v>282</v>
      </c>
      <c r="D104" s="39">
        <v>0.99420000000000008</v>
      </c>
      <c r="E104" s="40" t="s">
        <v>277</v>
      </c>
    </row>
    <row r="105" spans="1:5" ht="15" x14ac:dyDescent="0.25">
      <c r="A105" s="37">
        <v>19740</v>
      </c>
      <c r="B105" s="38" t="s">
        <v>281</v>
      </c>
      <c r="C105" s="38" t="s">
        <v>283</v>
      </c>
      <c r="D105" s="39">
        <v>0.99420000000000008</v>
      </c>
      <c r="E105" s="40" t="s">
        <v>277</v>
      </c>
    </row>
    <row r="106" spans="1:5" ht="15" x14ac:dyDescent="0.25">
      <c r="A106" s="37">
        <v>19740</v>
      </c>
      <c r="B106" s="38" t="s">
        <v>281</v>
      </c>
      <c r="C106" s="38" t="s">
        <v>284</v>
      </c>
      <c r="D106" s="39">
        <v>0.99420000000000008</v>
      </c>
      <c r="E106" s="40" t="s">
        <v>277</v>
      </c>
    </row>
    <row r="107" spans="1:5" ht="15" x14ac:dyDescent="0.25">
      <c r="A107" s="37">
        <v>19740</v>
      </c>
      <c r="B107" s="38" t="s">
        <v>281</v>
      </c>
      <c r="C107" s="38" t="s">
        <v>285</v>
      </c>
      <c r="D107" s="39">
        <v>0.99420000000000008</v>
      </c>
      <c r="E107" s="40" t="s">
        <v>277</v>
      </c>
    </row>
    <row r="108" spans="1:5" ht="15" x14ac:dyDescent="0.25">
      <c r="A108" s="37">
        <v>19740</v>
      </c>
      <c r="B108" s="38" t="s">
        <v>281</v>
      </c>
      <c r="C108" s="38" t="s">
        <v>286</v>
      </c>
      <c r="D108" s="39">
        <v>0.99420000000000008</v>
      </c>
      <c r="E108" s="40" t="s">
        <v>277</v>
      </c>
    </row>
    <row r="109" spans="1:5" ht="15" x14ac:dyDescent="0.25">
      <c r="A109" s="37">
        <v>19740</v>
      </c>
      <c r="B109" s="38" t="s">
        <v>281</v>
      </c>
      <c r="C109" s="38" t="s">
        <v>287</v>
      </c>
      <c r="D109" s="39">
        <v>0.99420000000000008</v>
      </c>
      <c r="E109" s="40" t="s">
        <v>277</v>
      </c>
    </row>
    <row r="110" spans="1:5" ht="15" x14ac:dyDescent="0.25">
      <c r="A110" s="37">
        <v>19740</v>
      </c>
      <c r="B110" s="38" t="s">
        <v>281</v>
      </c>
      <c r="C110" s="38" t="s">
        <v>288</v>
      </c>
      <c r="D110" s="39">
        <v>0.99420000000000008</v>
      </c>
      <c r="E110" s="40" t="s">
        <v>277</v>
      </c>
    </row>
    <row r="111" spans="1:5" ht="15" x14ac:dyDescent="0.25">
      <c r="A111" s="37">
        <v>19740</v>
      </c>
      <c r="B111" s="38" t="s">
        <v>281</v>
      </c>
      <c r="C111" s="38" t="s">
        <v>289</v>
      </c>
      <c r="D111" s="39">
        <v>0.99420000000000008</v>
      </c>
      <c r="E111" s="40" t="s">
        <v>277</v>
      </c>
    </row>
    <row r="112" spans="1:5" ht="15" x14ac:dyDescent="0.25">
      <c r="A112" s="37">
        <v>19740</v>
      </c>
      <c r="B112" s="38" t="s">
        <v>281</v>
      </c>
      <c r="C112" s="38" t="s">
        <v>290</v>
      </c>
      <c r="D112" s="39">
        <v>0.99420000000000008</v>
      </c>
      <c r="E112" s="40" t="s">
        <v>277</v>
      </c>
    </row>
    <row r="113" spans="1:5" ht="15" x14ac:dyDescent="0.25">
      <c r="A113" s="37">
        <v>19740</v>
      </c>
      <c r="B113" s="38" t="s">
        <v>281</v>
      </c>
      <c r="C113" s="41" t="s">
        <v>291</v>
      </c>
      <c r="D113" s="39">
        <v>0.99420000000000008</v>
      </c>
      <c r="E113" s="40" t="s">
        <v>277</v>
      </c>
    </row>
    <row r="114" spans="1:5" ht="15" x14ac:dyDescent="0.25">
      <c r="A114" s="37">
        <v>22660</v>
      </c>
      <c r="B114" s="38" t="s">
        <v>292</v>
      </c>
      <c r="C114" s="38" t="s">
        <v>293</v>
      </c>
      <c r="D114" s="39">
        <v>0.99140000000000006</v>
      </c>
      <c r="E114" s="40" t="s">
        <v>277</v>
      </c>
    </row>
    <row r="115" spans="1:5" ht="15" x14ac:dyDescent="0.25">
      <c r="A115" s="37">
        <v>24300</v>
      </c>
      <c r="B115" s="38" t="s">
        <v>294</v>
      </c>
      <c r="C115" s="38" t="s">
        <v>295</v>
      </c>
      <c r="D115" s="39">
        <v>0.91570000000000007</v>
      </c>
      <c r="E115" s="40" t="s">
        <v>277</v>
      </c>
    </row>
    <row r="116" spans="1:5" ht="15" x14ac:dyDescent="0.25">
      <c r="A116" s="37">
        <v>24540</v>
      </c>
      <c r="B116" s="38" t="s">
        <v>296</v>
      </c>
      <c r="C116" s="38" t="s">
        <v>297</v>
      </c>
      <c r="D116" s="39">
        <v>0.89450000000000007</v>
      </c>
      <c r="E116" s="40" t="s">
        <v>277</v>
      </c>
    </row>
    <row r="117" spans="1:5" ht="15" x14ac:dyDescent="0.25">
      <c r="A117" s="37">
        <v>39380</v>
      </c>
      <c r="B117" s="38" t="s">
        <v>298</v>
      </c>
      <c r="C117" s="38" t="s">
        <v>299</v>
      </c>
      <c r="D117" s="39">
        <v>0.80270000000000008</v>
      </c>
      <c r="E117" s="40" t="s">
        <v>277</v>
      </c>
    </row>
    <row r="118" spans="1:5" ht="15" x14ac:dyDescent="0.25">
      <c r="A118" s="37">
        <v>14860</v>
      </c>
      <c r="B118" s="38" t="s">
        <v>300</v>
      </c>
      <c r="C118" s="38" t="s">
        <v>301</v>
      </c>
      <c r="D118" s="39">
        <v>1.2008000000000001</v>
      </c>
      <c r="E118" s="40" t="s">
        <v>302</v>
      </c>
    </row>
    <row r="119" spans="1:5" ht="15" x14ac:dyDescent="0.25">
      <c r="A119" s="37">
        <v>25540</v>
      </c>
      <c r="B119" s="38" t="s">
        <v>303</v>
      </c>
      <c r="C119" s="38" t="s">
        <v>304</v>
      </c>
      <c r="D119" s="39">
        <v>1.0924</v>
      </c>
      <c r="E119" s="40" t="s">
        <v>302</v>
      </c>
    </row>
    <row r="120" spans="1:5" ht="15" x14ac:dyDescent="0.25">
      <c r="A120" s="37">
        <v>25540</v>
      </c>
      <c r="B120" s="38" t="s">
        <v>303</v>
      </c>
      <c r="C120" s="38" t="s">
        <v>305</v>
      </c>
      <c r="D120" s="39">
        <v>1.0924</v>
      </c>
      <c r="E120" s="40" t="s">
        <v>302</v>
      </c>
    </row>
    <row r="121" spans="1:5" ht="15" x14ac:dyDescent="0.25">
      <c r="A121" s="37">
        <v>25540</v>
      </c>
      <c r="B121" s="38" t="s">
        <v>303</v>
      </c>
      <c r="C121" s="38" t="s">
        <v>306</v>
      </c>
      <c r="D121" s="39">
        <v>1.0924</v>
      </c>
      <c r="E121" s="40" t="s">
        <v>302</v>
      </c>
    </row>
    <row r="122" spans="1:5" ht="15" x14ac:dyDescent="0.25">
      <c r="A122" s="37">
        <v>35300</v>
      </c>
      <c r="B122" s="38" t="s">
        <v>307</v>
      </c>
      <c r="C122" s="38" t="s">
        <v>308</v>
      </c>
      <c r="D122" s="39">
        <v>1.1389</v>
      </c>
      <c r="E122" s="40" t="s">
        <v>302</v>
      </c>
    </row>
    <row r="123" spans="1:5" ht="15" x14ac:dyDescent="0.25">
      <c r="A123" s="37">
        <v>35980</v>
      </c>
      <c r="B123" s="38" t="s">
        <v>309</v>
      </c>
      <c r="C123" s="38" t="s">
        <v>310</v>
      </c>
      <c r="D123" s="39">
        <v>1.0954000000000002</v>
      </c>
      <c r="E123" s="40" t="s">
        <v>302</v>
      </c>
    </row>
    <row r="124" spans="1:5" ht="15" x14ac:dyDescent="0.25">
      <c r="A124" s="37">
        <v>49340</v>
      </c>
      <c r="B124" s="38" t="s">
        <v>311</v>
      </c>
      <c r="C124" s="38" t="s">
        <v>312</v>
      </c>
      <c r="D124" s="39">
        <v>1.0905</v>
      </c>
      <c r="E124" s="40" t="s">
        <v>302</v>
      </c>
    </row>
    <row r="125" spans="1:5" ht="15" x14ac:dyDescent="0.25">
      <c r="A125" s="37">
        <v>47894</v>
      </c>
      <c r="B125" s="38" t="s">
        <v>313</v>
      </c>
      <c r="C125" s="38" t="s">
        <v>314</v>
      </c>
      <c r="D125" s="39">
        <v>1.0202</v>
      </c>
      <c r="E125" s="40" t="s">
        <v>315</v>
      </c>
    </row>
    <row r="126" spans="1:5" ht="15" x14ac:dyDescent="0.25">
      <c r="A126" s="37">
        <v>20100</v>
      </c>
      <c r="B126" s="38" t="s">
        <v>316</v>
      </c>
      <c r="C126" s="38" t="s">
        <v>317</v>
      </c>
      <c r="D126" s="39">
        <v>1.0142</v>
      </c>
      <c r="E126" s="40" t="s">
        <v>318</v>
      </c>
    </row>
    <row r="127" spans="1:5" ht="15" x14ac:dyDescent="0.25">
      <c r="A127" s="37">
        <v>41540</v>
      </c>
      <c r="B127" s="38" t="s">
        <v>319</v>
      </c>
      <c r="C127" s="38" t="s">
        <v>320</v>
      </c>
      <c r="D127" s="39">
        <v>0.92200000000000004</v>
      </c>
      <c r="E127" s="40" t="s">
        <v>318</v>
      </c>
    </row>
    <row r="128" spans="1:5" ht="15" x14ac:dyDescent="0.25">
      <c r="A128" s="37">
        <v>48864</v>
      </c>
      <c r="B128" s="38" t="s">
        <v>321</v>
      </c>
      <c r="C128" s="38" t="s">
        <v>322</v>
      </c>
      <c r="D128" s="39">
        <v>1.0939000000000001</v>
      </c>
      <c r="E128" s="40" t="s">
        <v>318</v>
      </c>
    </row>
    <row r="129" spans="1:5" ht="15" x14ac:dyDescent="0.25">
      <c r="A129" s="37">
        <v>23540</v>
      </c>
      <c r="B129" s="38" t="s">
        <v>323</v>
      </c>
      <c r="C129" s="38" t="s">
        <v>324</v>
      </c>
      <c r="D129" s="39">
        <v>0.89140000000000008</v>
      </c>
      <c r="E129" s="40" t="s">
        <v>325</v>
      </c>
    </row>
    <row r="130" spans="1:5" ht="15" x14ac:dyDescent="0.25">
      <c r="A130" s="37">
        <v>27260</v>
      </c>
      <c r="B130" s="38" t="s">
        <v>326</v>
      </c>
      <c r="C130" s="38" t="s">
        <v>327</v>
      </c>
      <c r="D130" s="39">
        <v>0.83900000000000008</v>
      </c>
      <c r="E130" s="40" t="s">
        <v>325</v>
      </c>
    </row>
    <row r="131" spans="1:5" ht="15" x14ac:dyDescent="0.25">
      <c r="A131" s="37">
        <v>37460</v>
      </c>
      <c r="B131" s="38" t="s">
        <v>328</v>
      </c>
      <c r="C131" s="38" t="s">
        <v>329</v>
      </c>
      <c r="D131" s="39">
        <v>0.89319999999999999</v>
      </c>
      <c r="E131" s="40" t="s">
        <v>325</v>
      </c>
    </row>
    <row r="132" spans="1:5" ht="15" x14ac:dyDescent="0.25">
      <c r="A132" s="37">
        <v>37340</v>
      </c>
      <c r="B132" s="38" t="s">
        <v>330</v>
      </c>
      <c r="C132" s="38" t="s">
        <v>331</v>
      </c>
      <c r="D132" s="39">
        <v>0.8921</v>
      </c>
      <c r="E132" s="40" t="s">
        <v>325</v>
      </c>
    </row>
    <row r="133" spans="1:5" ht="15" x14ac:dyDescent="0.25">
      <c r="A133" s="37">
        <v>22744</v>
      </c>
      <c r="B133" s="38" t="s">
        <v>332</v>
      </c>
      <c r="C133" s="38" t="s">
        <v>333</v>
      </c>
      <c r="D133" s="39">
        <v>0.93770000000000009</v>
      </c>
      <c r="E133" s="40" t="s">
        <v>325</v>
      </c>
    </row>
    <row r="134" spans="1:5" ht="15" x14ac:dyDescent="0.25">
      <c r="A134" s="37">
        <v>39460</v>
      </c>
      <c r="B134" s="38" t="s">
        <v>334</v>
      </c>
      <c r="C134" s="38" t="s">
        <v>335</v>
      </c>
      <c r="D134" s="39">
        <v>0.84570000000000001</v>
      </c>
      <c r="E134" s="40" t="s">
        <v>325</v>
      </c>
    </row>
    <row r="135" spans="1:5" ht="15" x14ac:dyDescent="0.25">
      <c r="A135" s="37">
        <v>26140</v>
      </c>
      <c r="B135" s="38" t="s">
        <v>336</v>
      </c>
      <c r="C135" s="38" t="s">
        <v>337</v>
      </c>
      <c r="D135" s="39">
        <v>0.86180000000000001</v>
      </c>
      <c r="E135" s="40" t="s">
        <v>325</v>
      </c>
    </row>
    <row r="136" spans="1:5" ht="15" x14ac:dyDescent="0.25">
      <c r="A136" s="37">
        <v>27260</v>
      </c>
      <c r="B136" s="38" t="s">
        <v>326</v>
      </c>
      <c r="C136" s="38" t="s">
        <v>338</v>
      </c>
      <c r="D136" s="39">
        <v>0.83900000000000008</v>
      </c>
      <c r="E136" s="40" t="s">
        <v>325</v>
      </c>
    </row>
    <row r="137" spans="1:5" ht="15" x14ac:dyDescent="0.25">
      <c r="A137" s="37">
        <v>34940</v>
      </c>
      <c r="B137" s="38" t="s">
        <v>339</v>
      </c>
      <c r="C137" s="38" t="s">
        <v>340</v>
      </c>
      <c r="D137" s="39">
        <v>0.88560000000000005</v>
      </c>
      <c r="E137" s="40" t="s">
        <v>325</v>
      </c>
    </row>
    <row r="138" spans="1:5" ht="15" x14ac:dyDescent="0.25">
      <c r="A138" s="37">
        <v>27260</v>
      </c>
      <c r="B138" s="38" t="s">
        <v>326</v>
      </c>
      <c r="C138" s="38" t="s">
        <v>341</v>
      </c>
      <c r="D138" s="39">
        <v>0.83900000000000008</v>
      </c>
      <c r="E138" s="40" t="s">
        <v>325</v>
      </c>
    </row>
    <row r="139" spans="1:5" ht="15" x14ac:dyDescent="0.25">
      <c r="A139" s="37">
        <v>37860</v>
      </c>
      <c r="B139" s="38" t="s">
        <v>342</v>
      </c>
      <c r="C139" s="38" t="s">
        <v>343</v>
      </c>
      <c r="D139" s="39">
        <v>0.80910000000000004</v>
      </c>
      <c r="E139" s="40" t="s">
        <v>325</v>
      </c>
    </row>
    <row r="140" spans="1:5" ht="15" x14ac:dyDescent="0.25">
      <c r="A140" s="37">
        <v>19660</v>
      </c>
      <c r="B140" s="38" t="s">
        <v>344</v>
      </c>
      <c r="C140" s="38" t="s">
        <v>345</v>
      </c>
      <c r="D140" s="39">
        <v>0.83379999999999999</v>
      </c>
      <c r="E140" s="40" t="s">
        <v>325</v>
      </c>
    </row>
    <row r="141" spans="1:5" ht="15" x14ac:dyDescent="0.25">
      <c r="A141" s="37">
        <v>45220</v>
      </c>
      <c r="B141" s="38" t="s">
        <v>346</v>
      </c>
      <c r="C141" s="38" t="s">
        <v>347</v>
      </c>
      <c r="D141" s="39">
        <v>0.82220000000000004</v>
      </c>
      <c r="E141" s="40" t="s">
        <v>325</v>
      </c>
    </row>
    <row r="142" spans="1:5" ht="15" x14ac:dyDescent="0.25">
      <c r="A142" s="37">
        <v>23540</v>
      </c>
      <c r="B142" s="38" t="s">
        <v>323</v>
      </c>
      <c r="C142" s="38" t="s">
        <v>348</v>
      </c>
      <c r="D142" s="39">
        <v>0.89140000000000008</v>
      </c>
      <c r="E142" s="40" t="s">
        <v>325</v>
      </c>
    </row>
    <row r="143" spans="1:5" ht="15" x14ac:dyDescent="0.25">
      <c r="A143" s="37">
        <v>45300</v>
      </c>
      <c r="B143" s="38" t="s">
        <v>349</v>
      </c>
      <c r="C143" s="38" t="s">
        <v>350</v>
      </c>
      <c r="D143" s="39">
        <v>0.88260000000000005</v>
      </c>
      <c r="E143" s="40" t="s">
        <v>325</v>
      </c>
    </row>
    <row r="144" spans="1:5" ht="15" x14ac:dyDescent="0.25">
      <c r="A144" s="37">
        <v>42700</v>
      </c>
      <c r="B144" s="38" t="s">
        <v>351</v>
      </c>
      <c r="C144" s="38" t="s">
        <v>352</v>
      </c>
      <c r="D144" s="39">
        <v>0.82240000000000002</v>
      </c>
      <c r="E144" s="40" t="s">
        <v>325</v>
      </c>
    </row>
    <row r="145" spans="1:5" ht="15" x14ac:dyDescent="0.25">
      <c r="A145" s="37">
        <v>45300</v>
      </c>
      <c r="B145" s="38" t="s">
        <v>349</v>
      </c>
      <c r="C145" s="38" t="s">
        <v>353</v>
      </c>
      <c r="D145" s="39">
        <v>0.88260000000000005</v>
      </c>
      <c r="E145" s="40" t="s">
        <v>325</v>
      </c>
    </row>
    <row r="146" spans="1:5" ht="15" x14ac:dyDescent="0.25">
      <c r="A146" s="37">
        <v>42680</v>
      </c>
      <c r="B146" s="38" t="s">
        <v>354</v>
      </c>
      <c r="C146" s="38" t="s">
        <v>355</v>
      </c>
      <c r="D146" s="39">
        <v>0.79020000000000001</v>
      </c>
      <c r="E146" s="40" t="s">
        <v>325</v>
      </c>
    </row>
    <row r="147" spans="1:5" ht="15" x14ac:dyDescent="0.25">
      <c r="A147" s="37">
        <v>45220</v>
      </c>
      <c r="B147" s="38" t="s">
        <v>346</v>
      </c>
      <c r="C147" s="38" t="s">
        <v>356</v>
      </c>
      <c r="D147" s="39">
        <v>0.82220000000000004</v>
      </c>
      <c r="E147" s="40" t="s">
        <v>325</v>
      </c>
    </row>
    <row r="148" spans="1:5" ht="15" x14ac:dyDescent="0.25">
      <c r="A148" s="37">
        <v>36740</v>
      </c>
      <c r="B148" s="38" t="s">
        <v>357</v>
      </c>
      <c r="C148" s="38" t="s">
        <v>358</v>
      </c>
      <c r="D148" s="39">
        <v>0.90029999999999999</v>
      </c>
      <c r="E148" s="40" t="s">
        <v>325</v>
      </c>
    </row>
    <row r="149" spans="1:5" ht="15" x14ac:dyDescent="0.25">
      <c r="A149" s="37">
        <v>15980</v>
      </c>
      <c r="B149" s="38" t="s">
        <v>359</v>
      </c>
      <c r="C149" s="38" t="s">
        <v>360</v>
      </c>
      <c r="D149" s="39">
        <v>0.92260000000000009</v>
      </c>
      <c r="E149" s="40" t="s">
        <v>325</v>
      </c>
    </row>
    <row r="150" spans="1:5" ht="15" x14ac:dyDescent="0.25">
      <c r="A150" s="37">
        <v>45220</v>
      </c>
      <c r="B150" s="38" t="s">
        <v>346</v>
      </c>
      <c r="C150" s="38" t="s">
        <v>361</v>
      </c>
      <c r="D150" s="39">
        <v>0.82220000000000004</v>
      </c>
      <c r="E150" s="40" t="s">
        <v>325</v>
      </c>
    </row>
    <row r="151" spans="1:5" ht="15" x14ac:dyDescent="0.25">
      <c r="A151" s="37">
        <v>23540</v>
      </c>
      <c r="B151" s="38" t="s">
        <v>323</v>
      </c>
      <c r="C151" s="38" t="s">
        <v>362</v>
      </c>
      <c r="D151" s="39">
        <v>0.89140000000000008</v>
      </c>
      <c r="E151" s="40" t="s">
        <v>325</v>
      </c>
    </row>
    <row r="152" spans="1:5" ht="15" x14ac:dyDescent="0.25">
      <c r="A152" s="37">
        <v>35840</v>
      </c>
      <c r="B152" s="38" t="s">
        <v>363</v>
      </c>
      <c r="C152" s="38" t="s">
        <v>364</v>
      </c>
      <c r="D152" s="39">
        <v>0.93190000000000006</v>
      </c>
      <c r="E152" s="40" t="s">
        <v>325</v>
      </c>
    </row>
    <row r="153" spans="1:5" ht="15" x14ac:dyDescent="0.25">
      <c r="A153" s="37">
        <v>36100</v>
      </c>
      <c r="B153" s="38" t="s">
        <v>365</v>
      </c>
      <c r="C153" s="38" t="s">
        <v>366</v>
      </c>
      <c r="D153" s="39">
        <v>0.87340000000000007</v>
      </c>
      <c r="E153" s="40" t="s">
        <v>325</v>
      </c>
    </row>
    <row r="154" spans="1:5" ht="15" x14ac:dyDescent="0.25">
      <c r="A154" s="37">
        <v>38940</v>
      </c>
      <c r="B154" s="38" t="s">
        <v>367</v>
      </c>
      <c r="C154" s="38" t="s">
        <v>368</v>
      </c>
      <c r="D154" s="39">
        <v>0.89570000000000005</v>
      </c>
      <c r="E154" s="40" t="s">
        <v>325</v>
      </c>
    </row>
    <row r="155" spans="1:5" ht="15" x14ac:dyDescent="0.25">
      <c r="A155" s="37">
        <v>33124</v>
      </c>
      <c r="B155" s="38" t="s">
        <v>369</v>
      </c>
      <c r="C155" s="38" t="s">
        <v>370</v>
      </c>
      <c r="D155" s="39">
        <v>0.9415</v>
      </c>
      <c r="E155" s="40" t="s">
        <v>325</v>
      </c>
    </row>
    <row r="156" spans="1:5" ht="15" x14ac:dyDescent="0.25">
      <c r="A156" s="37">
        <v>27260</v>
      </c>
      <c r="B156" s="38" t="s">
        <v>326</v>
      </c>
      <c r="C156" s="38" t="s">
        <v>371</v>
      </c>
      <c r="D156" s="39">
        <v>0.83900000000000008</v>
      </c>
      <c r="E156" s="40" t="s">
        <v>325</v>
      </c>
    </row>
    <row r="157" spans="1:5" ht="15" x14ac:dyDescent="0.25">
      <c r="A157" s="37">
        <v>18880</v>
      </c>
      <c r="B157" s="38" t="s">
        <v>372</v>
      </c>
      <c r="C157" s="38" t="s">
        <v>373</v>
      </c>
      <c r="D157" s="39">
        <v>0.88870000000000005</v>
      </c>
      <c r="E157" s="40" t="s">
        <v>325</v>
      </c>
    </row>
    <row r="158" spans="1:5" ht="15" x14ac:dyDescent="0.25">
      <c r="A158" s="37">
        <v>36740</v>
      </c>
      <c r="B158" s="38" t="s">
        <v>357</v>
      </c>
      <c r="C158" s="38" t="s">
        <v>374</v>
      </c>
      <c r="D158" s="39">
        <v>0.90029999999999999</v>
      </c>
      <c r="E158" s="40" t="s">
        <v>325</v>
      </c>
    </row>
    <row r="159" spans="1:5" ht="15" x14ac:dyDescent="0.25">
      <c r="A159" s="37">
        <v>36740</v>
      </c>
      <c r="B159" s="38" t="s">
        <v>357</v>
      </c>
      <c r="C159" s="38" t="s">
        <v>375</v>
      </c>
      <c r="D159" s="39">
        <v>0.90029999999999999</v>
      </c>
      <c r="E159" s="40" t="s">
        <v>325</v>
      </c>
    </row>
    <row r="160" spans="1:5" ht="15" x14ac:dyDescent="0.25">
      <c r="A160" s="37">
        <v>48424</v>
      </c>
      <c r="B160" s="38" t="s">
        <v>376</v>
      </c>
      <c r="C160" s="38" t="s">
        <v>377</v>
      </c>
      <c r="D160" s="39">
        <v>0.89960000000000007</v>
      </c>
      <c r="E160" s="40" t="s">
        <v>325</v>
      </c>
    </row>
    <row r="161" spans="1:5" ht="15" x14ac:dyDescent="0.25">
      <c r="A161" s="37">
        <v>45300</v>
      </c>
      <c r="B161" s="38" t="s">
        <v>349</v>
      </c>
      <c r="C161" s="38" t="s">
        <v>378</v>
      </c>
      <c r="D161" s="39">
        <v>0.88260000000000005</v>
      </c>
      <c r="E161" s="40" t="s">
        <v>325</v>
      </c>
    </row>
    <row r="162" spans="1:5" ht="15" x14ac:dyDescent="0.25">
      <c r="A162" s="37">
        <v>45300</v>
      </c>
      <c r="B162" s="38" t="s">
        <v>349</v>
      </c>
      <c r="C162" s="38" t="s">
        <v>379</v>
      </c>
      <c r="D162" s="39">
        <v>0.88260000000000005</v>
      </c>
      <c r="E162" s="40" t="s">
        <v>325</v>
      </c>
    </row>
    <row r="163" spans="1:5" ht="15" x14ac:dyDescent="0.25">
      <c r="A163" s="37">
        <v>29460</v>
      </c>
      <c r="B163" s="38" t="s">
        <v>380</v>
      </c>
      <c r="C163" s="38" t="s">
        <v>381</v>
      </c>
      <c r="D163" s="39">
        <v>0.8014</v>
      </c>
      <c r="E163" s="40" t="s">
        <v>325</v>
      </c>
    </row>
    <row r="164" spans="1:5" ht="15" x14ac:dyDescent="0.25">
      <c r="A164" s="37">
        <v>37860</v>
      </c>
      <c r="B164" s="38" t="s">
        <v>342</v>
      </c>
      <c r="C164" s="38" t="s">
        <v>382</v>
      </c>
      <c r="D164" s="39">
        <v>0.80910000000000004</v>
      </c>
      <c r="E164" s="40" t="s">
        <v>325</v>
      </c>
    </row>
    <row r="165" spans="1:5" ht="15" x14ac:dyDescent="0.25">
      <c r="A165" s="37">
        <v>35840</v>
      </c>
      <c r="B165" s="38" t="s">
        <v>363</v>
      </c>
      <c r="C165" s="38" t="s">
        <v>383</v>
      </c>
      <c r="D165" s="39">
        <v>0.93190000000000006</v>
      </c>
      <c r="E165" s="40" t="s">
        <v>325</v>
      </c>
    </row>
    <row r="166" spans="1:5" ht="15" x14ac:dyDescent="0.25">
      <c r="A166" s="37">
        <v>36740</v>
      </c>
      <c r="B166" s="38" t="s">
        <v>357</v>
      </c>
      <c r="C166" s="38" t="s">
        <v>384</v>
      </c>
      <c r="D166" s="39">
        <v>0.90029999999999999</v>
      </c>
      <c r="E166" s="40" t="s">
        <v>325</v>
      </c>
    </row>
    <row r="167" spans="1:5" ht="15" x14ac:dyDescent="0.25">
      <c r="A167" s="37">
        <v>27260</v>
      </c>
      <c r="B167" s="38" t="s">
        <v>326</v>
      </c>
      <c r="C167" s="38" t="s">
        <v>385</v>
      </c>
      <c r="D167" s="39">
        <v>0.83900000000000008</v>
      </c>
      <c r="E167" s="40" t="s">
        <v>325</v>
      </c>
    </row>
    <row r="168" spans="1:5" ht="15" x14ac:dyDescent="0.25">
      <c r="A168" s="37">
        <v>38940</v>
      </c>
      <c r="B168" s="38" t="s">
        <v>367</v>
      </c>
      <c r="C168" s="38" t="s">
        <v>386</v>
      </c>
      <c r="D168" s="39">
        <v>0.89570000000000005</v>
      </c>
      <c r="E168" s="40" t="s">
        <v>325</v>
      </c>
    </row>
    <row r="169" spans="1:5" ht="15" x14ac:dyDescent="0.25">
      <c r="A169" s="37">
        <v>45540</v>
      </c>
      <c r="B169" s="38" t="s">
        <v>387</v>
      </c>
      <c r="C169" s="38" t="s">
        <v>388</v>
      </c>
      <c r="D169" s="39">
        <v>0.79360000000000008</v>
      </c>
      <c r="E169" s="40" t="s">
        <v>325</v>
      </c>
    </row>
    <row r="170" spans="1:5" ht="15" x14ac:dyDescent="0.25">
      <c r="A170" s="37">
        <v>19660</v>
      </c>
      <c r="B170" s="38" t="s">
        <v>344</v>
      </c>
      <c r="C170" s="38" t="s">
        <v>389</v>
      </c>
      <c r="D170" s="39">
        <v>0.83379999999999999</v>
      </c>
      <c r="E170" s="40" t="s">
        <v>325</v>
      </c>
    </row>
    <row r="171" spans="1:5" ht="15" x14ac:dyDescent="0.25">
      <c r="A171" s="37">
        <v>45220</v>
      </c>
      <c r="B171" s="38" t="s">
        <v>346</v>
      </c>
      <c r="C171" s="38" t="s">
        <v>390</v>
      </c>
      <c r="D171" s="39">
        <v>0.82220000000000004</v>
      </c>
      <c r="E171" s="40" t="s">
        <v>325</v>
      </c>
    </row>
    <row r="172" spans="1:5" ht="15" x14ac:dyDescent="0.25">
      <c r="A172" s="37">
        <v>18880</v>
      </c>
      <c r="B172" s="38" t="s">
        <v>372</v>
      </c>
      <c r="C172" s="38" t="s">
        <v>391</v>
      </c>
      <c r="D172" s="39">
        <v>0.88870000000000005</v>
      </c>
      <c r="E172" s="40" t="s">
        <v>325</v>
      </c>
    </row>
    <row r="173" spans="1:5" ht="15" x14ac:dyDescent="0.25">
      <c r="A173" s="37">
        <v>10500</v>
      </c>
      <c r="B173" s="38" t="s">
        <v>392</v>
      </c>
      <c r="C173" s="38" t="s">
        <v>393</v>
      </c>
      <c r="D173" s="39">
        <v>0.85450000000000004</v>
      </c>
      <c r="E173" s="40" t="s">
        <v>394</v>
      </c>
    </row>
    <row r="174" spans="1:5" ht="15" x14ac:dyDescent="0.25">
      <c r="A174" s="37">
        <v>10500</v>
      </c>
      <c r="B174" s="38" t="s">
        <v>392</v>
      </c>
      <c r="C174" s="38" t="s">
        <v>395</v>
      </c>
      <c r="D174" s="39">
        <v>0.85450000000000004</v>
      </c>
      <c r="E174" s="40" t="s">
        <v>394</v>
      </c>
    </row>
    <row r="175" spans="1:5" ht="15" x14ac:dyDescent="0.25">
      <c r="A175" s="37">
        <v>10500</v>
      </c>
      <c r="B175" s="38" t="s">
        <v>392</v>
      </c>
      <c r="C175" s="38" t="s">
        <v>396</v>
      </c>
      <c r="D175" s="39">
        <v>0.85450000000000004</v>
      </c>
      <c r="E175" s="40" t="s">
        <v>394</v>
      </c>
    </row>
    <row r="176" spans="1:5" ht="15" x14ac:dyDescent="0.25">
      <c r="A176" s="37">
        <v>10500</v>
      </c>
      <c r="B176" s="38" t="s">
        <v>392</v>
      </c>
      <c r="C176" s="38" t="s">
        <v>397</v>
      </c>
      <c r="D176" s="39">
        <v>0.85450000000000004</v>
      </c>
      <c r="E176" s="40" t="s">
        <v>394</v>
      </c>
    </row>
    <row r="177" spans="1:5" ht="15" x14ac:dyDescent="0.25">
      <c r="A177" s="37">
        <v>12020</v>
      </c>
      <c r="B177" s="38" t="s">
        <v>398</v>
      </c>
      <c r="C177" s="38" t="s">
        <v>399</v>
      </c>
      <c r="D177" s="39">
        <v>0.92630000000000001</v>
      </c>
      <c r="E177" s="40" t="s">
        <v>394</v>
      </c>
    </row>
    <row r="178" spans="1:5" ht="15" x14ac:dyDescent="0.25">
      <c r="A178" s="37">
        <v>12020</v>
      </c>
      <c r="B178" s="38" t="s">
        <v>398</v>
      </c>
      <c r="C178" s="38" t="s">
        <v>400</v>
      </c>
      <c r="D178" s="39">
        <v>0.92630000000000001</v>
      </c>
      <c r="E178" s="40" t="s">
        <v>394</v>
      </c>
    </row>
    <row r="179" spans="1:5" ht="15" x14ac:dyDescent="0.25">
      <c r="A179" s="37">
        <v>12020</v>
      </c>
      <c r="B179" s="38" t="s">
        <v>398</v>
      </c>
      <c r="C179" s="38" t="s">
        <v>401</v>
      </c>
      <c r="D179" s="39">
        <v>0.92630000000000001</v>
      </c>
      <c r="E179" s="40" t="s">
        <v>394</v>
      </c>
    </row>
    <row r="180" spans="1:5" ht="15" x14ac:dyDescent="0.25">
      <c r="A180" s="37">
        <v>12020</v>
      </c>
      <c r="B180" s="38" t="s">
        <v>398</v>
      </c>
      <c r="C180" s="38" t="s">
        <v>402</v>
      </c>
      <c r="D180" s="39">
        <v>0.92630000000000001</v>
      </c>
      <c r="E180" s="40" t="s">
        <v>394</v>
      </c>
    </row>
    <row r="181" spans="1:5" ht="15" x14ac:dyDescent="0.25">
      <c r="A181" s="37">
        <v>12060</v>
      </c>
      <c r="B181" s="38" t="s">
        <v>403</v>
      </c>
      <c r="C181" s="38" t="s">
        <v>404</v>
      </c>
      <c r="D181" s="39">
        <v>0.95080000000000009</v>
      </c>
      <c r="E181" s="40" t="s">
        <v>394</v>
      </c>
    </row>
    <row r="182" spans="1:5" ht="15" x14ac:dyDescent="0.25">
      <c r="A182" s="37">
        <v>12060</v>
      </c>
      <c r="B182" s="38" t="s">
        <v>403</v>
      </c>
      <c r="C182" s="38" t="s">
        <v>405</v>
      </c>
      <c r="D182" s="39">
        <v>0.95080000000000009</v>
      </c>
      <c r="E182" s="40" t="s">
        <v>394</v>
      </c>
    </row>
    <row r="183" spans="1:5" ht="15" x14ac:dyDescent="0.25">
      <c r="A183" s="37">
        <v>12060</v>
      </c>
      <c r="B183" s="38" t="s">
        <v>403</v>
      </c>
      <c r="C183" s="38" t="s">
        <v>406</v>
      </c>
      <c r="D183" s="39">
        <v>0.95080000000000009</v>
      </c>
      <c r="E183" s="40" t="s">
        <v>394</v>
      </c>
    </row>
    <row r="184" spans="1:5" ht="15" x14ac:dyDescent="0.25">
      <c r="A184" s="37">
        <v>12060</v>
      </c>
      <c r="B184" s="38" t="s">
        <v>403</v>
      </c>
      <c r="C184" s="38" t="s">
        <v>407</v>
      </c>
      <c r="D184" s="39">
        <v>0.95080000000000009</v>
      </c>
      <c r="E184" s="40" t="s">
        <v>394</v>
      </c>
    </row>
    <row r="185" spans="1:5" ht="15" x14ac:dyDescent="0.25">
      <c r="A185" s="37">
        <v>12060</v>
      </c>
      <c r="B185" s="38" t="s">
        <v>403</v>
      </c>
      <c r="C185" s="38" t="s">
        <v>408</v>
      </c>
      <c r="D185" s="39">
        <v>0.95080000000000009</v>
      </c>
      <c r="E185" s="40" t="s">
        <v>394</v>
      </c>
    </row>
    <row r="186" spans="1:5" ht="15" x14ac:dyDescent="0.25">
      <c r="A186" s="37">
        <v>12060</v>
      </c>
      <c r="B186" s="38" t="s">
        <v>403</v>
      </c>
      <c r="C186" s="38" t="s">
        <v>409</v>
      </c>
      <c r="D186" s="39">
        <v>0.95080000000000009</v>
      </c>
      <c r="E186" s="40" t="s">
        <v>394</v>
      </c>
    </row>
    <row r="187" spans="1:5" ht="15" x14ac:dyDescent="0.25">
      <c r="A187" s="37">
        <v>12060</v>
      </c>
      <c r="B187" s="38" t="s">
        <v>403</v>
      </c>
      <c r="C187" s="38" t="s">
        <v>410</v>
      </c>
      <c r="D187" s="39">
        <v>0.95080000000000009</v>
      </c>
      <c r="E187" s="40" t="s">
        <v>394</v>
      </c>
    </row>
    <row r="188" spans="1:5" ht="15" x14ac:dyDescent="0.25">
      <c r="A188" s="37">
        <v>12060</v>
      </c>
      <c r="B188" s="38" t="s">
        <v>403</v>
      </c>
      <c r="C188" s="38" t="s">
        <v>411</v>
      </c>
      <c r="D188" s="39">
        <v>0.95080000000000009</v>
      </c>
      <c r="E188" s="40" t="s">
        <v>394</v>
      </c>
    </row>
    <row r="189" spans="1:5" ht="15" x14ac:dyDescent="0.25">
      <c r="A189" s="37">
        <v>12060</v>
      </c>
      <c r="B189" s="38" t="s">
        <v>403</v>
      </c>
      <c r="C189" s="38" t="s">
        <v>412</v>
      </c>
      <c r="D189" s="39">
        <v>0.95080000000000009</v>
      </c>
      <c r="E189" s="40" t="s">
        <v>394</v>
      </c>
    </row>
    <row r="190" spans="1:5" ht="15" x14ac:dyDescent="0.25">
      <c r="A190" s="37">
        <v>12060</v>
      </c>
      <c r="B190" s="38" t="s">
        <v>403</v>
      </c>
      <c r="C190" s="38" t="s">
        <v>413</v>
      </c>
      <c r="D190" s="39">
        <v>0.95080000000000009</v>
      </c>
      <c r="E190" s="40" t="s">
        <v>394</v>
      </c>
    </row>
    <row r="191" spans="1:5" ht="15" x14ac:dyDescent="0.25">
      <c r="A191" s="37">
        <v>12060</v>
      </c>
      <c r="B191" s="38" t="s">
        <v>403</v>
      </c>
      <c r="C191" s="38" t="s">
        <v>414</v>
      </c>
      <c r="D191" s="39">
        <v>0.95080000000000009</v>
      </c>
      <c r="E191" s="40" t="s">
        <v>394</v>
      </c>
    </row>
    <row r="192" spans="1:5" ht="15" x14ac:dyDescent="0.25">
      <c r="A192" s="37">
        <v>12060</v>
      </c>
      <c r="B192" s="38" t="s">
        <v>403</v>
      </c>
      <c r="C192" s="38" t="s">
        <v>415</v>
      </c>
      <c r="D192" s="39">
        <v>0.95080000000000009</v>
      </c>
      <c r="E192" s="40" t="s">
        <v>394</v>
      </c>
    </row>
    <row r="193" spans="1:5" ht="15" x14ac:dyDescent="0.25">
      <c r="A193" s="37">
        <v>12060</v>
      </c>
      <c r="B193" s="38" t="s">
        <v>403</v>
      </c>
      <c r="C193" s="38" t="s">
        <v>416</v>
      </c>
      <c r="D193" s="39">
        <v>0.95080000000000009</v>
      </c>
      <c r="E193" s="40" t="s">
        <v>394</v>
      </c>
    </row>
    <row r="194" spans="1:5" ht="15" x14ac:dyDescent="0.25">
      <c r="A194" s="37">
        <v>12060</v>
      </c>
      <c r="B194" s="38" t="s">
        <v>403</v>
      </c>
      <c r="C194" s="38" t="s">
        <v>417</v>
      </c>
      <c r="D194" s="39">
        <v>0.95080000000000009</v>
      </c>
      <c r="E194" s="40" t="s">
        <v>394</v>
      </c>
    </row>
    <row r="195" spans="1:5" ht="15" x14ac:dyDescent="0.25">
      <c r="A195" s="37">
        <v>12060</v>
      </c>
      <c r="B195" s="38" t="s">
        <v>403</v>
      </c>
      <c r="C195" s="38" t="s">
        <v>418</v>
      </c>
      <c r="D195" s="39">
        <v>0.95080000000000009</v>
      </c>
      <c r="E195" s="40" t="s">
        <v>394</v>
      </c>
    </row>
    <row r="196" spans="1:5" ht="15" x14ac:dyDescent="0.25">
      <c r="A196" s="37">
        <v>12060</v>
      </c>
      <c r="B196" s="38" t="s">
        <v>403</v>
      </c>
      <c r="C196" s="38" t="s">
        <v>419</v>
      </c>
      <c r="D196" s="39">
        <v>0.95080000000000009</v>
      </c>
      <c r="E196" s="40" t="s">
        <v>394</v>
      </c>
    </row>
    <row r="197" spans="1:5" ht="15" x14ac:dyDescent="0.25">
      <c r="A197" s="37">
        <v>12060</v>
      </c>
      <c r="B197" s="38" t="s">
        <v>403</v>
      </c>
      <c r="C197" s="38" t="s">
        <v>420</v>
      </c>
      <c r="D197" s="39">
        <v>0.95080000000000009</v>
      </c>
      <c r="E197" s="40" t="s">
        <v>394</v>
      </c>
    </row>
    <row r="198" spans="1:5" ht="15" x14ac:dyDescent="0.25">
      <c r="A198" s="37">
        <v>12060</v>
      </c>
      <c r="B198" s="38" t="s">
        <v>403</v>
      </c>
      <c r="C198" s="38" t="s">
        <v>421</v>
      </c>
      <c r="D198" s="39">
        <v>0.95080000000000009</v>
      </c>
      <c r="E198" s="40" t="s">
        <v>394</v>
      </c>
    </row>
    <row r="199" spans="1:5" ht="15" x14ac:dyDescent="0.25">
      <c r="A199" s="37">
        <v>12060</v>
      </c>
      <c r="B199" s="38" t="s">
        <v>403</v>
      </c>
      <c r="C199" s="38" t="s">
        <v>422</v>
      </c>
      <c r="D199" s="39">
        <v>0.95080000000000009</v>
      </c>
      <c r="E199" s="40" t="s">
        <v>394</v>
      </c>
    </row>
    <row r="200" spans="1:5" ht="15" x14ac:dyDescent="0.25">
      <c r="A200" s="37">
        <v>12060</v>
      </c>
      <c r="B200" s="38" t="s">
        <v>403</v>
      </c>
      <c r="C200" s="38" t="s">
        <v>423</v>
      </c>
      <c r="D200" s="39">
        <v>0.95080000000000009</v>
      </c>
      <c r="E200" s="40" t="s">
        <v>394</v>
      </c>
    </row>
    <row r="201" spans="1:5" ht="15" x14ac:dyDescent="0.25">
      <c r="A201" s="37">
        <v>12060</v>
      </c>
      <c r="B201" s="38" t="s">
        <v>403</v>
      </c>
      <c r="C201" s="38" t="s">
        <v>424</v>
      </c>
      <c r="D201" s="39">
        <v>0.95080000000000009</v>
      </c>
      <c r="E201" s="40" t="s">
        <v>394</v>
      </c>
    </row>
    <row r="202" spans="1:5" ht="15" x14ac:dyDescent="0.25">
      <c r="A202" s="37">
        <v>12060</v>
      </c>
      <c r="B202" s="38" t="s">
        <v>403</v>
      </c>
      <c r="C202" s="38" t="s">
        <v>425</v>
      </c>
      <c r="D202" s="39">
        <v>0.95080000000000009</v>
      </c>
      <c r="E202" s="40" t="s">
        <v>394</v>
      </c>
    </row>
    <row r="203" spans="1:5" ht="15" x14ac:dyDescent="0.25">
      <c r="A203" s="37">
        <v>12060</v>
      </c>
      <c r="B203" s="38" t="s">
        <v>403</v>
      </c>
      <c r="C203" s="38" t="s">
        <v>426</v>
      </c>
      <c r="D203" s="39">
        <v>0.95080000000000009</v>
      </c>
      <c r="E203" s="40" t="s">
        <v>394</v>
      </c>
    </row>
    <row r="204" spans="1:5" ht="15" x14ac:dyDescent="0.25">
      <c r="A204" s="37">
        <v>12060</v>
      </c>
      <c r="B204" s="38" t="s">
        <v>403</v>
      </c>
      <c r="C204" s="38" t="s">
        <v>427</v>
      </c>
      <c r="D204" s="39">
        <v>0.95080000000000009</v>
      </c>
      <c r="E204" s="40" t="s">
        <v>394</v>
      </c>
    </row>
    <row r="205" spans="1:5" ht="15" x14ac:dyDescent="0.25">
      <c r="A205" s="37">
        <v>12060</v>
      </c>
      <c r="B205" s="38" t="s">
        <v>403</v>
      </c>
      <c r="C205" s="38" t="s">
        <v>428</v>
      </c>
      <c r="D205" s="39">
        <v>0.95080000000000009</v>
      </c>
      <c r="E205" s="40" t="s">
        <v>394</v>
      </c>
    </row>
    <row r="206" spans="1:5" ht="15" x14ac:dyDescent="0.25">
      <c r="A206" s="37">
        <v>12060</v>
      </c>
      <c r="B206" s="38" t="s">
        <v>403</v>
      </c>
      <c r="C206" s="38" t="s">
        <v>429</v>
      </c>
      <c r="D206" s="39">
        <v>0.95080000000000009</v>
      </c>
      <c r="E206" s="40" t="s">
        <v>394</v>
      </c>
    </row>
    <row r="207" spans="1:5" ht="15" x14ac:dyDescent="0.25">
      <c r="A207" s="37">
        <v>12060</v>
      </c>
      <c r="B207" s="38" t="s">
        <v>403</v>
      </c>
      <c r="C207" s="38" t="s">
        <v>430</v>
      </c>
      <c r="D207" s="39">
        <v>0.95080000000000009</v>
      </c>
      <c r="E207" s="40" t="s">
        <v>394</v>
      </c>
    </row>
    <row r="208" spans="1:5" ht="15" x14ac:dyDescent="0.25">
      <c r="A208" s="37">
        <v>12060</v>
      </c>
      <c r="B208" s="38" t="s">
        <v>403</v>
      </c>
      <c r="C208" s="38" t="s">
        <v>431</v>
      </c>
      <c r="D208" s="39">
        <v>0.95080000000000009</v>
      </c>
      <c r="E208" s="40" t="s">
        <v>394</v>
      </c>
    </row>
    <row r="209" spans="1:5" ht="15" x14ac:dyDescent="0.25">
      <c r="A209" s="37">
        <v>12060</v>
      </c>
      <c r="B209" s="38" t="s">
        <v>403</v>
      </c>
      <c r="C209" s="38" t="s">
        <v>432</v>
      </c>
      <c r="D209" s="39">
        <v>0.95080000000000009</v>
      </c>
      <c r="E209" s="40" t="s">
        <v>394</v>
      </c>
    </row>
    <row r="210" spans="1:5" ht="15" x14ac:dyDescent="0.25">
      <c r="A210" s="37">
        <v>12260</v>
      </c>
      <c r="B210" s="38" t="s">
        <v>433</v>
      </c>
      <c r="C210" s="38" t="s">
        <v>434</v>
      </c>
      <c r="D210" s="39">
        <v>0.86310000000000009</v>
      </c>
      <c r="E210" s="40" t="s">
        <v>394</v>
      </c>
    </row>
    <row r="211" spans="1:5" ht="15" x14ac:dyDescent="0.25">
      <c r="A211" s="37">
        <v>12260</v>
      </c>
      <c r="B211" s="38" t="s">
        <v>433</v>
      </c>
      <c r="C211" s="38" t="s">
        <v>435</v>
      </c>
      <c r="D211" s="39">
        <v>0.86310000000000009</v>
      </c>
      <c r="E211" s="40" t="s">
        <v>394</v>
      </c>
    </row>
    <row r="212" spans="1:5" ht="15" x14ac:dyDescent="0.25">
      <c r="A212" s="37">
        <v>12260</v>
      </c>
      <c r="B212" s="38" t="s">
        <v>433</v>
      </c>
      <c r="C212" s="38" t="s">
        <v>436</v>
      </c>
      <c r="D212" s="39">
        <v>0.86310000000000009</v>
      </c>
      <c r="E212" s="40" t="s">
        <v>394</v>
      </c>
    </row>
    <row r="213" spans="1:5" ht="15" x14ac:dyDescent="0.25">
      <c r="A213" s="37">
        <v>12260</v>
      </c>
      <c r="B213" s="38" t="s">
        <v>433</v>
      </c>
      <c r="C213" s="38" t="s">
        <v>437</v>
      </c>
      <c r="D213" s="39">
        <v>0.86310000000000009</v>
      </c>
      <c r="E213" s="40" t="s">
        <v>394</v>
      </c>
    </row>
    <row r="214" spans="1:5" ht="15" x14ac:dyDescent="0.25">
      <c r="A214" s="37">
        <v>12260</v>
      </c>
      <c r="B214" s="38" t="s">
        <v>433</v>
      </c>
      <c r="C214" s="38" t="s">
        <v>438</v>
      </c>
      <c r="D214" s="39">
        <v>0.86310000000000009</v>
      </c>
      <c r="E214" s="40" t="s">
        <v>394</v>
      </c>
    </row>
    <row r="215" spans="1:5" ht="15" x14ac:dyDescent="0.25">
      <c r="A215" s="37">
        <v>12260</v>
      </c>
      <c r="B215" s="38" t="s">
        <v>433</v>
      </c>
      <c r="C215" s="38" t="s">
        <v>439</v>
      </c>
      <c r="D215" s="39">
        <v>0.86310000000000009</v>
      </c>
      <c r="E215" s="40" t="s">
        <v>394</v>
      </c>
    </row>
    <row r="216" spans="1:5" ht="15" x14ac:dyDescent="0.25">
      <c r="A216" s="37">
        <v>15260</v>
      </c>
      <c r="B216" s="38" t="s">
        <v>440</v>
      </c>
      <c r="C216" s="38" t="s">
        <v>441</v>
      </c>
      <c r="D216" s="39">
        <v>0.77670000000000006</v>
      </c>
      <c r="E216" s="40" t="s">
        <v>394</v>
      </c>
    </row>
    <row r="217" spans="1:5" ht="15" x14ac:dyDescent="0.25">
      <c r="A217" s="37">
        <v>15260</v>
      </c>
      <c r="B217" s="38" t="s">
        <v>440</v>
      </c>
      <c r="C217" s="38" t="s">
        <v>442</v>
      </c>
      <c r="D217" s="39">
        <v>0.77670000000000006</v>
      </c>
      <c r="E217" s="40" t="s">
        <v>394</v>
      </c>
    </row>
    <row r="218" spans="1:5" ht="15" x14ac:dyDescent="0.25">
      <c r="A218" s="37">
        <v>15260</v>
      </c>
      <c r="B218" s="38" t="s">
        <v>440</v>
      </c>
      <c r="C218" s="38" t="s">
        <v>443</v>
      </c>
      <c r="D218" s="39">
        <v>0.77670000000000006</v>
      </c>
      <c r="E218" s="40" t="s">
        <v>394</v>
      </c>
    </row>
    <row r="219" spans="1:5" ht="15" x14ac:dyDescent="0.25">
      <c r="A219" s="37">
        <v>16860</v>
      </c>
      <c r="B219" s="38" t="s">
        <v>444</v>
      </c>
      <c r="C219" s="38" t="s">
        <v>445</v>
      </c>
      <c r="D219" s="39">
        <v>0.85530000000000006</v>
      </c>
      <c r="E219" s="40" t="s">
        <v>394</v>
      </c>
    </row>
    <row r="220" spans="1:5" ht="15" x14ac:dyDescent="0.25">
      <c r="A220" s="37">
        <v>16860</v>
      </c>
      <c r="B220" s="38" t="s">
        <v>444</v>
      </c>
      <c r="C220" s="38" t="s">
        <v>446</v>
      </c>
      <c r="D220" s="39">
        <v>0.85530000000000006</v>
      </c>
      <c r="E220" s="40" t="s">
        <v>394</v>
      </c>
    </row>
    <row r="221" spans="1:5" ht="15" x14ac:dyDescent="0.25">
      <c r="A221" s="37">
        <v>16860</v>
      </c>
      <c r="B221" s="38" t="s">
        <v>444</v>
      </c>
      <c r="C221" s="38" t="s">
        <v>447</v>
      </c>
      <c r="D221" s="39">
        <v>0.85530000000000006</v>
      </c>
      <c r="E221" s="40" t="s">
        <v>394</v>
      </c>
    </row>
    <row r="222" spans="1:5" ht="15" x14ac:dyDescent="0.25">
      <c r="A222" s="37">
        <v>17980</v>
      </c>
      <c r="B222" s="38" t="s">
        <v>130</v>
      </c>
      <c r="C222" s="38" t="s">
        <v>448</v>
      </c>
      <c r="D222" s="39">
        <v>0.77900000000000003</v>
      </c>
      <c r="E222" s="40" t="s">
        <v>394</v>
      </c>
    </row>
    <row r="223" spans="1:5" ht="15" x14ac:dyDescent="0.25">
      <c r="A223" s="37">
        <v>17980</v>
      </c>
      <c r="B223" s="38" t="s">
        <v>130</v>
      </c>
      <c r="C223" s="38" t="s">
        <v>449</v>
      </c>
      <c r="D223" s="39">
        <v>0.77900000000000003</v>
      </c>
      <c r="E223" s="40" t="s">
        <v>394</v>
      </c>
    </row>
    <row r="224" spans="1:5" ht="15" x14ac:dyDescent="0.25">
      <c r="A224" s="37">
        <v>17980</v>
      </c>
      <c r="B224" s="38" t="s">
        <v>130</v>
      </c>
      <c r="C224" s="38" t="s">
        <v>450</v>
      </c>
      <c r="D224" s="39">
        <v>0.77900000000000003</v>
      </c>
      <c r="E224" s="40" t="s">
        <v>394</v>
      </c>
    </row>
    <row r="225" spans="1:5" ht="15" x14ac:dyDescent="0.25">
      <c r="A225" s="37">
        <v>17980</v>
      </c>
      <c r="B225" s="38" t="s">
        <v>130</v>
      </c>
      <c r="C225" s="38" t="s">
        <v>451</v>
      </c>
      <c r="D225" s="39">
        <v>0.77900000000000003</v>
      </c>
      <c r="E225" s="40" t="s">
        <v>394</v>
      </c>
    </row>
    <row r="226" spans="1:5" ht="15" x14ac:dyDescent="0.25">
      <c r="A226" s="37">
        <v>17980</v>
      </c>
      <c r="B226" s="38" t="s">
        <v>130</v>
      </c>
      <c r="C226" s="38" t="s">
        <v>452</v>
      </c>
      <c r="D226" s="39">
        <v>0.77900000000000003</v>
      </c>
      <c r="E226" s="40" t="s">
        <v>394</v>
      </c>
    </row>
    <row r="227" spans="1:5" ht="15" x14ac:dyDescent="0.25">
      <c r="A227" s="37">
        <v>17980</v>
      </c>
      <c r="B227" s="38" t="s">
        <v>130</v>
      </c>
      <c r="C227" s="38" t="s">
        <v>453</v>
      </c>
      <c r="D227" s="39">
        <v>0.77900000000000003</v>
      </c>
      <c r="E227" s="40" t="s">
        <v>394</v>
      </c>
    </row>
    <row r="228" spans="1:5" ht="15" x14ac:dyDescent="0.25">
      <c r="A228" s="37">
        <v>19140</v>
      </c>
      <c r="B228" s="38" t="s">
        <v>454</v>
      </c>
      <c r="C228" s="38" t="s">
        <v>455</v>
      </c>
      <c r="D228" s="39">
        <v>0.9052</v>
      </c>
      <c r="E228" s="40" t="s">
        <v>394</v>
      </c>
    </row>
    <row r="229" spans="1:5" ht="15" x14ac:dyDescent="0.25">
      <c r="A229" s="37">
        <v>19140</v>
      </c>
      <c r="B229" s="38" t="s">
        <v>454</v>
      </c>
      <c r="C229" s="38" t="s">
        <v>456</v>
      </c>
      <c r="D229" s="39">
        <v>0.9052</v>
      </c>
      <c r="E229" s="40" t="s">
        <v>394</v>
      </c>
    </row>
    <row r="230" spans="1:5" ht="15" x14ac:dyDescent="0.25">
      <c r="A230" s="37">
        <v>23580</v>
      </c>
      <c r="B230" s="38" t="s">
        <v>457</v>
      </c>
      <c r="C230" s="38" t="s">
        <v>458</v>
      </c>
      <c r="D230" s="39">
        <v>0.94000000000000006</v>
      </c>
      <c r="E230" s="40" t="s">
        <v>394</v>
      </c>
    </row>
    <row r="231" spans="1:5" ht="17.25" x14ac:dyDescent="0.25">
      <c r="A231" s="37">
        <v>25980</v>
      </c>
      <c r="B231" s="38" t="s">
        <v>459</v>
      </c>
      <c r="C231" s="38" t="s">
        <v>460</v>
      </c>
      <c r="D231" s="39">
        <v>0.85389999999999999</v>
      </c>
      <c r="E231" s="40" t="s">
        <v>394</v>
      </c>
    </row>
    <row r="232" spans="1:5" ht="17.25" x14ac:dyDescent="0.25">
      <c r="A232" s="37">
        <v>25980</v>
      </c>
      <c r="B232" s="38" t="s">
        <v>459</v>
      </c>
      <c r="C232" s="38" t="s">
        <v>461</v>
      </c>
      <c r="D232" s="39">
        <v>0.85389999999999999</v>
      </c>
      <c r="E232" s="40" t="s">
        <v>394</v>
      </c>
    </row>
    <row r="233" spans="1:5" ht="15" x14ac:dyDescent="0.25">
      <c r="A233" s="37">
        <v>31420</v>
      </c>
      <c r="B233" s="38" t="s">
        <v>462</v>
      </c>
      <c r="C233" s="38" t="s">
        <v>463</v>
      </c>
      <c r="D233" s="39">
        <v>0.88690000000000002</v>
      </c>
      <c r="E233" s="40" t="s">
        <v>394</v>
      </c>
    </row>
    <row r="234" spans="1:5" ht="15" x14ac:dyDescent="0.25">
      <c r="A234" s="37">
        <v>31420</v>
      </c>
      <c r="B234" s="38" t="s">
        <v>462</v>
      </c>
      <c r="C234" s="38" t="s">
        <v>464</v>
      </c>
      <c r="D234" s="39">
        <v>0.88690000000000002</v>
      </c>
      <c r="E234" s="40" t="s">
        <v>394</v>
      </c>
    </row>
    <row r="235" spans="1:5" ht="15" x14ac:dyDescent="0.25">
      <c r="A235" s="37">
        <v>31420</v>
      </c>
      <c r="B235" s="38" t="s">
        <v>462</v>
      </c>
      <c r="C235" s="38" t="s">
        <v>465</v>
      </c>
      <c r="D235" s="39">
        <v>0.88690000000000002</v>
      </c>
      <c r="E235" s="40" t="s">
        <v>394</v>
      </c>
    </row>
    <row r="236" spans="1:5" ht="15" x14ac:dyDescent="0.25">
      <c r="A236" s="37">
        <v>31420</v>
      </c>
      <c r="B236" s="38" t="s">
        <v>462</v>
      </c>
      <c r="C236" s="38" t="s">
        <v>466</v>
      </c>
      <c r="D236" s="39">
        <v>0.88690000000000002</v>
      </c>
      <c r="E236" s="40" t="s">
        <v>394</v>
      </c>
    </row>
    <row r="237" spans="1:5" ht="15" x14ac:dyDescent="0.25">
      <c r="A237" s="37">
        <v>31420</v>
      </c>
      <c r="B237" s="38" t="s">
        <v>462</v>
      </c>
      <c r="C237" s="38" t="s">
        <v>467</v>
      </c>
      <c r="D237" s="39">
        <v>0.88690000000000002</v>
      </c>
      <c r="E237" s="40" t="s">
        <v>394</v>
      </c>
    </row>
    <row r="238" spans="1:5" ht="15" x14ac:dyDescent="0.25">
      <c r="A238" s="37">
        <v>40660</v>
      </c>
      <c r="B238" s="38" t="s">
        <v>468</v>
      </c>
      <c r="C238" s="38" t="s">
        <v>469</v>
      </c>
      <c r="D238" s="39">
        <v>0.87320000000000009</v>
      </c>
      <c r="E238" s="40" t="s">
        <v>394</v>
      </c>
    </row>
    <row r="239" spans="1:5" ht="15" x14ac:dyDescent="0.25">
      <c r="A239" s="37">
        <v>42340</v>
      </c>
      <c r="B239" s="38" t="s">
        <v>470</v>
      </c>
      <c r="C239" s="38" t="s">
        <v>471</v>
      </c>
      <c r="D239" s="39">
        <v>0.83340000000000003</v>
      </c>
      <c r="E239" s="40" t="s">
        <v>394</v>
      </c>
    </row>
    <row r="240" spans="1:5" ht="15" x14ac:dyDescent="0.25">
      <c r="A240" s="37">
        <v>42340</v>
      </c>
      <c r="B240" s="38" t="s">
        <v>470</v>
      </c>
      <c r="C240" s="38" t="s">
        <v>472</v>
      </c>
      <c r="D240" s="39">
        <v>0.83340000000000003</v>
      </c>
      <c r="E240" s="40" t="s">
        <v>394</v>
      </c>
    </row>
    <row r="241" spans="1:5" ht="15" x14ac:dyDescent="0.25">
      <c r="A241" s="37">
        <v>42340</v>
      </c>
      <c r="B241" s="38" t="s">
        <v>470</v>
      </c>
      <c r="C241" s="38" t="s">
        <v>473</v>
      </c>
      <c r="D241" s="39">
        <v>0.83340000000000003</v>
      </c>
      <c r="E241" s="40" t="s">
        <v>394</v>
      </c>
    </row>
    <row r="242" spans="1:5" ht="15" x14ac:dyDescent="0.25">
      <c r="A242" s="37">
        <v>46660</v>
      </c>
      <c r="B242" s="38" t="s">
        <v>474</v>
      </c>
      <c r="C242" s="38" t="s">
        <v>475</v>
      </c>
      <c r="D242" s="39">
        <v>0.75880000000000003</v>
      </c>
      <c r="E242" s="40" t="s">
        <v>394</v>
      </c>
    </row>
    <row r="243" spans="1:5" ht="15" x14ac:dyDescent="0.25">
      <c r="A243" s="37">
        <v>46660</v>
      </c>
      <c r="B243" s="38" t="s">
        <v>474</v>
      </c>
      <c r="C243" s="38" t="s">
        <v>476</v>
      </c>
      <c r="D243" s="39">
        <v>0.75880000000000003</v>
      </c>
      <c r="E243" s="40" t="s">
        <v>394</v>
      </c>
    </row>
    <row r="244" spans="1:5" ht="15" x14ac:dyDescent="0.25">
      <c r="A244" s="37">
        <v>46660</v>
      </c>
      <c r="B244" s="38" t="s">
        <v>474</v>
      </c>
      <c r="C244" s="38" t="s">
        <v>477</v>
      </c>
      <c r="D244" s="39">
        <v>0.75880000000000003</v>
      </c>
      <c r="E244" s="40" t="s">
        <v>394</v>
      </c>
    </row>
    <row r="245" spans="1:5" ht="15" x14ac:dyDescent="0.25">
      <c r="A245" s="37">
        <v>46660</v>
      </c>
      <c r="B245" s="38" t="s">
        <v>474</v>
      </c>
      <c r="C245" s="38" t="s">
        <v>478</v>
      </c>
      <c r="D245" s="39">
        <v>0.75880000000000003</v>
      </c>
      <c r="E245" s="40" t="s">
        <v>394</v>
      </c>
    </row>
    <row r="246" spans="1:5" ht="15" x14ac:dyDescent="0.25">
      <c r="A246" s="37">
        <v>47580</v>
      </c>
      <c r="B246" s="38" t="s">
        <v>479</v>
      </c>
      <c r="C246" s="38" t="s">
        <v>480</v>
      </c>
      <c r="D246" s="39">
        <v>0.75090000000000001</v>
      </c>
      <c r="E246" s="40" t="s">
        <v>394</v>
      </c>
    </row>
    <row r="247" spans="1:5" ht="15" x14ac:dyDescent="0.25">
      <c r="A247" s="37">
        <v>47580</v>
      </c>
      <c r="B247" s="38" t="s">
        <v>479</v>
      </c>
      <c r="C247" s="38" t="s">
        <v>481</v>
      </c>
      <c r="D247" s="39">
        <v>0.75090000000000001</v>
      </c>
      <c r="E247" s="40" t="s">
        <v>394</v>
      </c>
    </row>
    <row r="248" spans="1:5" ht="15" x14ac:dyDescent="0.25">
      <c r="A248" s="37">
        <v>27980</v>
      </c>
      <c r="B248" s="38" t="s">
        <v>482</v>
      </c>
      <c r="C248" s="38" t="s">
        <v>483</v>
      </c>
      <c r="D248" s="39">
        <v>1.2272000000000001</v>
      </c>
      <c r="E248" s="40" t="s">
        <v>484</v>
      </c>
    </row>
    <row r="249" spans="1:5" ht="15" x14ac:dyDescent="0.25">
      <c r="A249" s="37">
        <v>46520</v>
      </c>
      <c r="B249" s="38" t="s">
        <v>485</v>
      </c>
      <c r="C249" s="38" t="s">
        <v>486</v>
      </c>
      <c r="D249" s="39">
        <v>1.2831000000000001</v>
      </c>
      <c r="E249" s="40" t="s">
        <v>484</v>
      </c>
    </row>
    <row r="250" spans="1:5" ht="15" x14ac:dyDescent="0.25">
      <c r="A250" s="37">
        <v>11180</v>
      </c>
      <c r="B250" s="38" t="s">
        <v>487</v>
      </c>
      <c r="C250" s="38" t="s">
        <v>488</v>
      </c>
      <c r="D250" s="39">
        <v>0.90240000000000009</v>
      </c>
      <c r="E250" s="40" t="s">
        <v>489</v>
      </c>
    </row>
    <row r="251" spans="1:5" ht="15" x14ac:dyDescent="0.25">
      <c r="A251" s="37">
        <v>11180</v>
      </c>
      <c r="B251" s="38" t="s">
        <v>487</v>
      </c>
      <c r="C251" s="38" t="s">
        <v>490</v>
      </c>
      <c r="D251" s="39">
        <v>0.90240000000000009</v>
      </c>
      <c r="E251" s="40" t="s">
        <v>489</v>
      </c>
    </row>
    <row r="252" spans="1:5" ht="15" x14ac:dyDescent="0.25">
      <c r="A252" s="37">
        <v>16300</v>
      </c>
      <c r="B252" s="38" t="s">
        <v>491</v>
      </c>
      <c r="C252" s="38" t="s">
        <v>492</v>
      </c>
      <c r="D252" s="39">
        <v>0.86560000000000004</v>
      </c>
      <c r="E252" s="40" t="s">
        <v>489</v>
      </c>
    </row>
    <row r="253" spans="1:5" ht="15" x14ac:dyDescent="0.25">
      <c r="A253" s="37">
        <v>16300</v>
      </c>
      <c r="B253" s="38" t="s">
        <v>491</v>
      </c>
      <c r="C253" s="38" t="s">
        <v>493</v>
      </c>
      <c r="D253" s="39">
        <v>0.86560000000000004</v>
      </c>
      <c r="E253" s="40" t="s">
        <v>489</v>
      </c>
    </row>
    <row r="254" spans="1:5" ht="15" x14ac:dyDescent="0.25">
      <c r="A254" s="37">
        <v>16300</v>
      </c>
      <c r="B254" s="38" t="s">
        <v>491</v>
      </c>
      <c r="C254" s="38" t="s">
        <v>494</v>
      </c>
      <c r="D254" s="39">
        <v>0.86560000000000004</v>
      </c>
      <c r="E254" s="40" t="s">
        <v>489</v>
      </c>
    </row>
    <row r="255" spans="1:5" ht="15" x14ac:dyDescent="0.25">
      <c r="A255" s="37">
        <v>19340</v>
      </c>
      <c r="B255" s="38" t="s">
        <v>495</v>
      </c>
      <c r="C255" s="38" t="s">
        <v>496</v>
      </c>
      <c r="D255" s="39">
        <v>0.83730000000000004</v>
      </c>
      <c r="E255" s="40" t="s">
        <v>489</v>
      </c>
    </row>
    <row r="256" spans="1:5" ht="15" x14ac:dyDescent="0.25">
      <c r="A256" s="37">
        <v>19780</v>
      </c>
      <c r="B256" s="38" t="s">
        <v>497</v>
      </c>
      <c r="C256" s="38" t="s">
        <v>498</v>
      </c>
      <c r="D256" s="39">
        <v>0.89170000000000005</v>
      </c>
      <c r="E256" s="40" t="s">
        <v>489</v>
      </c>
    </row>
    <row r="257" spans="1:5" ht="15" x14ac:dyDescent="0.25">
      <c r="A257" s="37">
        <v>19780</v>
      </c>
      <c r="B257" s="38" t="s">
        <v>497</v>
      </c>
      <c r="C257" s="38" t="s">
        <v>499</v>
      </c>
      <c r="D257" s="39">
        <v>0.89170000000000005</v>
      </c>
      <c r="E257" s="40" t="s">
        <v>489</v>
      </c>
    </row>
    <row r="258" spans="1:5" ht="15" x14ac:dyDescent="0.25">
      <c r="A258" s="37">
        <v>19780</v>
      </c>
      <c r="B258" s="38" t="s">
        <v>497</v>
      </c>
      <c r="C258" s="38" t="s">
        <v>500</v>
      </c>
      <c r="D258" s="39">
        <v>0.89170000000000005</v>
      </c>
      <c r="E258" s="40" t="s">
        <v>489</v>
      </c>
    </row>
    <row r="259" spans="1:5" ht="15" x14ac:dyDescent="0.25">
      <c r="A259" s="37">
        <v>19780</v>
      </c>
      <c r="B259" s="38" t="s">
        <v>497</v>
      </c>
      <c r="C259" s="38" t="s">
        <v>501</v>
      </c>
      <c r="D259" s="39">
        <v>0.89170000000000005</v>
      </c>
      <c r="E259" s="40" t="s">
        <v>489</v>
      </c>
    </row>
    <row r="260" spans="1:5" ht="15" x14ac:dyDescent="0.25">
      <c r="A260" s="37">
        <v>19780</v>
      </c>
      <c r="B260" s="38" t="s">
        <v>497</v>
      </c>
      <c r="C260" s="38" t="s">
        <v>502</v>
      </c>
      <c r="D260" s="39">
        <v>0.89170000000000005</v>
      </c>
      <c r="E260" s="40" t="s">
        <v>489</v>
      </c>
    </row>
    <row r="261" spans="1:5" ht="15" x14ac:dyDescent="0.25">
      <c r="A261" s="37">
        <v>19780</v>
      </c>
      <c r="B261" s="38" t="s">
        <v>497</v>
      </c>
      <c r="C261" s="38" t="s">
        <v>503</v>
      </c>
      <c r="D261" s="39">
        <v>0.89170000000000005</v>
      </c>
      <c r="E261" s="40" t="s">
        <v>489</v>
      </c>
    </row>
    <row r="262" spans="1:5" ht="15" x14ac:dyDescent="0.25">
      <c r="A262" s="37">
        <v>20220</v>
      </c>
      <c r="B262" s="38" t="s">
        <v>504</v>
      </c>
      <c r="C262" s="38" t="s">
        <v>505</v>
      </c>
      <c r="D262" s="39">
        <v>0.85580000000000001</v>
      </c>
      <c r="E262" s="40" t="s">
        <v>489</v>
      </c>
    </row>
    <row r="263" spans="1:5" ht="15" x14ac:dyDescent="0.25">
      <c r="A263" s="37">
        <v>26980</v>
      </c>
      <c r="B263" s="38" t="s">
        <v>506</v>
      </c>
      <c r="C263" s="38" t="s">
        <v>507</v>
      </c>
      <c r="D263" s="39">
        <v>0.94800000000000006</v>
      </c>
      <c r="E263" s="40" t="s">
        <v>489</v>
      </c>
    </row>
    <row r="264" spans="1:5" ht="15" x14ac:dyDescent="0.25">
      <c r="A264" s="37">
        <v>26980</v>
      </c>
      <c r="B264" s="38" t="s">
        <v>506</v>
      </c>
      <c r="C264" s="38" t="s">
        <v>508</v>
      </c>
      <c r="D264" s="39">
        <v>0.94800000000000006</v>
      </c>
      <c r="E264" s="40" t="s">
        <v>489</v>
      </c>
    </row>
    <row r="265" spans="1:5" ht="15" x14ac:dyDescent="0.25">
      <c r="A265" s="37">
        <v>36540</v>
      </c>
      <c r="B265" s="38" t="s">
        <v>509</v>
      </c>
      <c r="C265" s="38" t="s">
        <v>510</v>
      </c>
      <c r="D265" s="39">
        <v>0.95380000000000009</v>
      </c>
      <c r="E265" s="40" t="s">
        <v>489</v>
      </c>
    </row>
    <row r="266" spans="1:5" ht="15" x14ac:dyDescent="0.25">
      <c r="A266" s="37">
        <v>36540</v>
      </c>
      <c r="B266" s="38" t="s">
        <v>509</v>
      </c>
      <c r="C266" s="38" t="s">
        <v>511</v>
      </c>
      <c r="D266" s="39">
        <v>0.95380000000000009</v>
      </c>
      <c r="E266" s="40" t="s">
        <v>489</v>
      </c>
    </row>
    <row r="267" spans="1:5" ht="15" x14ac:dyDescent="0.25">
      <c r="A267" s="37">
        <v>36540</v>
      </c>
      <c r="B267" s="38" t="s">
        <v>509</v>
      </c>
      <c r="C267" s="38" t="s">
        <v>512</v>
      </c>
      <c r="D267" s="39">
        <v>0.95380000000000009</v>
      </c>
      <c r="E267" s="40" t="s">
        <v>489</v>
      </c>
    </row>
    <row r="268" spans="1:5" ht="15" x14ac:dyDescent="0.25">
      <c r="A268" s="37">
        <v>43580</v>
      </c>
      <c r="B268" s="38" t="s">
        <v>513</v>
      </c>
      <c r="C268" s="38" t="s">
        <v>514</v>
      </c>
      <c r="D268" s="39">
        <v>0.83990000000000009</v>
      </c>
      <c r="E268" s="40" t="s">
        <v>489</v>
      </c>
    </row>
    <row r="269" spans="1:5" ht="15" x14ac:dyDescent="0.25">
      <c r="A269" s="37">
        <v>47940</v>
      </c>
      <c r="B269" s="38" t="s">
        <v>515</v>
      </c>
      <c r="C269" s="38" t="s">
        <v>516</v>
      </c>
      <c r="D269" s="39">
        <v>0.79710000000000003</v>
      </c>
      <c r="E269" s="40" t="s">
        <v>489</v>
      </c>
    </row>
    <row r="270" spans="1:5" ht="15" x14ac:dyDescent="0.25">
      <c r="A270" s="37">
        <v>47940</v>
      </c>
      <c r="B270" s="38" t="s">
        <v>515</v>
      </c>
      <c r="C270" s="38" t="s">
        <v>517</v>
      </c>
      <c r="D270" s="39">
        <v>0.79710000000000003</v>
      </c>
      <c r="E270" s="40" t="s">
        <v>489</v>
      </c>
    </row>
    <row r="271" spans="1:5" ht="15" x14ac:dyDescent="0.25">
      <c r="A271" s="37">
        <v>47940</v>
      </c>
      <c r="B271" s="38" t="s">
        <v>515</v>
      </c>
      <c r="C271" s="38" t="s">
        <v>518</v>
      </c>
      <c r="D271" s="39">
        <v>0.79710000000000003</v>
      </c>
      <c r="E271" s="40" t="s">
        <v>489</v>
      </c>
    </row>
    <row r="272" spans="1:5" ht="15" x14ac:dyDescent="0.25">
      <c r="A272" s="37">
        <v>14260</v>
      </c>
      <c r="B272" s="38" t="s">
        <v>519</v>
      </c>
      <c r="C272" s="38" t="s">
        <v>520</v>
      </c>
      <c r="D272" s="39">
        <v>0.92020000000000002</v>
      </c>
      <c r="E272" s="40" t="s">
        <v>521</v>
      </c>
    </row>
    <row r="273" spans="1:5" ht="15" x14ac:dyDescent="0.25">
      <c r="A273" s="37">
        <v>14260</v>
      </c>
      <c r="B273" s="38" t="s">
        <v>519</v>
      </c>
      <c r="C273" s="38" t="s">
        <v>522</v>
      </c>
      <c r="D273" s="39">
        <v>0.92020000000000002</v>
      </c>
      <c r="E273" s="40" t="s">
        <v>521</v>
      </c>
    </row>
    <row r="274" spans="1:5" ht="15" x14ac:dyDescent="0.25">
      <c r="A274" s="37">
        <v>14260</v>
      </c>
      <c r="B274" s="38" t="s">
        <v>519</v>
      </c>
      <c r="C274" s="38" t="s">
        <v>523</v>
      </c>
      <c r="D274" s="39">
        <v>0.92020000000000002</v>
      </c>
      <c r="E274" s="40" t="s">
        <v>521</v>
      </c>
    </row>
    <row r="275" spans="1:5" ht="15" x14ac:dyDescent="0.25">
      <c r="A275" s="37">
        <v>14260</v>
      </c>
      <c r="B275" s="38" t="s">
        <v>519</v>
      </c>
      <c r="C275" s="38" t="s">
        <v>524</v>
      </c>
      <c r="D275" s="39">
        <v>0.92020000000000002</v>
      </c>
      <c r="E275" s="40" t="s">
        <v>521</v>
      </c>
    </row>
    <row r="276" spans="1:5" ht="15" x14ac:dyDescent="0.25">
      <c r="A276" s="37">
        <v>14260</v>
      </c>
      <c r="B276" s="38" t="s">
        <v>519</v>
      </c>
      <c r="C276" s="38" t="s">
        <v>525</v>
      </c>
      <c r="D276" s="39">
        <v>0.92020000000000002</v>
      </c>
      <c r="E276" s="40" t="s">
        <v>521</v>
      </c>
    </row>
    <row r="277" spans="1:5" ht="15" x14ac:dyDescent="0.25">
      <c r="A277" s="37">
        <v>17660</v>
      </c>
      <c r="B277" s="38" t="s">
        <v>526</v>
      </c>
      <c r="C277" s="38" t="s">
        <v>527</v>
      </c>
      <c r="D277" s="39">
        <v>0.91620000000000001</v>
      </c>
      <c r="E277" s="40" t="s">
        <v>521</v>
      </c>
    </row>
    <row r="278" spans="1:5" ht="15" x14ac:dyDescent="0.25">
      <c r="A278" s="37">
        <v>26820</v>
      </c>
      <c r="B278" s="38" t="s">
        <v>528</v>
      </c>
      <c r="C278" s="38" t="s">
        <v>529</v>
      </c>
      <c r="D278" s="39">
        <v>0.84200000000000008</v>
      </c>
      <c r="E278" s="40" t="s">
        <v>521</v>
      </c>
    </row>
    <row r="279" spans="1:5" ht="15" x14ac:dyDescent="0.25">
      <c r="A279" s="37">
        <v>26820</v>
      </c>
      <c r="B279" s="38" t="s">
        <v>528</v>
      </c>
      <c r="C279" s="38" t="s">
        <v>530</v>
      </c>
      <c r="D279" s="39">
        <v>0.84200000000000008</v>
      </c>
      <c r="E279" s="40" t="s">
        <v>521</v>
      </c>
    </row>
    <row r="280" spans="1:5" ht="15" x14ac:dyDescent="0.25">
      <c r="A280" s="37">
        <v>26820</v>
      </c>
      <c r="B280" s="38" t="s">
        <v>528</v>
      </c>
      <c r="C280" s="38" t="s">
        <v>531</v>
      </c>
      <c r="D280" s="39">
        <v>0.84200000000000008</v>
      </c>
      <c r="E280" s="40" t="s">
        <v>521</v>
      </c>
    </row>
    <row r="281" spans="1:5" ht="15" x14ac:dyDescent="0.25">
      <c r="A281" s="37">
        <v>30300</v>
      </c>
      <c r="B281" s="38" t="s">
        <v>532</v>
      </c>
      <c r="C281" s="38" t="s">
        <v>533</v>
      </c>
      <c r="D281" s="39">
        <v>0.86350000000000005</v>
      </c>
      <c r="E281" s="40" t="s">
        <v>521</v>
      </c>
    </row>
    <row r="282" spans="1:5" ht="15" x14ac:dyDescent="0.25">
      <c r="A282" s="37">
        <v>30860</v>
      </c>
      <c r="B282" s="38" t="s">
        <v>534</v>
      </c>
      <c r="C282" s="38" t="s">
        <v>535</v>
      </c>
      <c r="D282" s="39">
        <v>0.94170000000000009</v>
      </c>
      <c r="E282" s="40" t="s">
        <v>521</v>
      </c>
    </row>
    <row r="283" spans="1:5" ht="15" x14ac:dyDescent="0.25">
      <c r="A283" s="37">
        <v>38540</v>
      </c>
      <c r="B283" s="38" t="s">
        <v>536</v>
      </c>
      <c r="C283" s="38" t="s">
        <v>537</v>
      </c>
      <c r="D283" s="39">
        <v>0.87580000000000002</v>
      </c>
      <c r="E283" s="40" t="s">
        <v>521</v>
      </c>
    </row>
    <row r="284" spans="1:5" ht="15" x14ac:dyDescent="0.25">
      <c r="A284" s="37">
        <v>38540</v>
      </c>
      <c r="B284" s="38" t="s">
        <v>536</v>
      </c>
      <c r="C284" s="38" t="s">
        <v>538</v>
      </c>
      <c r="D284" s="39">
        <v>0.87580000000000002</v>
      </c>
      <c r="E284" s="40" t="s">
        <v>521</v>
      </c>
    </row>
    <row r="285" spans="1:5" ht="15" x14ac:dyDescent="0.25">
      <c r="A285" s="37">
        <v>46300</v>
      </c>
      <c r="B285" s="38" t="s">
        <v>539</v>
      </c>
      <c r="C285" s="38" t="s">
        <v>540</v>
      </c>
      <c r="D285" s="39">
        <v>0.87380000000000002</v>
      </c>
      <c r="E285" s="40" t="s">
        <v>521</v>
      </c>
    </row>
    <row r="286" spans="1:5" ht="15" x14ac:dyDescent="0.25">
      <c r="A286" s="37">
        <v>46300</v>
      </c>
      <c r="B286" s="38" t="s">
        <v>539</v>
      </c>
      <c r="C286" s="38" t="s">
        <v>541</v>
      </c>
      <c r="D286" s="39">
        <v>0.87380000000000002</v>
      </c>
      <c r="E286" s="40" t="s">
        <v>521</v>
      </c>
    </row>
    <row r="287" spans="1:5" ht="15" x14ac:dyDescent="0.25">
      <c r="A287" s="37">
        <v>14010</v>
      </c>
      <c r="B287" s="38" t="s">
        <v>542</v>
      </c>
      <c r="C287" s="38" t="s">
        <v>543</v>
      </c>
      <c r="D287" s="39">
        <v>0.92690000000000006</v>
      </c>
      <c r="E287" s="40" t="s">
        <v>544</v>
      </c>
    </row>
    <row r="288" spans="1:5" ht="15" x14ac:dyDescent="0.25">
      <c r="A288" s="37">
        <v>16020</v>
      </c>
      <c r="B288" s="38" t="s">
        <v>545</v>
      </c>
      <c r="C288" s="38" t="s">
        <v>546</v>
      </c>
      <c r="D288" s="39">
        <v>0.82820000000000005</v>
      </c>
      <c r="E288" s="40" t="s">
        <v>544</v>
      </c>
    </row>
    <row r="289" spans="1:5" ht="15" x14ac:dyDescent="0.25">
      <c r="A289" s="37">
        <v>16060</v>
      </c>
      <c r="B289" s="38" t="s">
        <v>547</v>
      </c>
      <c r="C289" s="38" t="s">
        <v>548</v>
      </c>
      <c r="D289" s="39">
        <v>0.81790000000000007</v>
      </c>
      <c r="E289" s="40" t="s">
        <v>544</v>
      </c>
    </row>
    <row r="290" spans="1:5" ht="15" x14ac:dyDescent="0.25">
      <c r="A290" s="37">
        <v>16060</v>
      </c>
      <c r="B290" s="38" t="s">
        <v>547</v>
      </c>
      <c r="C290" s="38" t="s">
        <v>549</v>
      </c>
      <c r="D290" s="39">
        <v>0.81790000000000007</v>
      </c>
      <c r="E290" s="40" t="s">
        <v>544</v>
      </c>
    </row>
    <row r="291" spans="1:5" ht="15" x14ac:dyDescent="0.25">
      <c r="A291" s="37">
        <v>16060</v>
      </c>
      <c r="B291" s="38" t="s">
        <v>547</v>
      </c>
      <c r="C291" s="38" t="s">
        <v>550</v>
      </c>
      <c r="D291" s="39">
        <v>0.81790000000000007</v>
      </c>
      <c r="E291" s="40" t="s">
        <v>544</v>
      </c>
    </row>
    <row r="292" spans="1:5" ht="15" x14ac:dyDescent="0.25">
      <c r="A292" s="37">
        <v>16580</v>
      </c>
      <c r="B292" s="38" t="s">
        <v>551</v>
      </c>
      <c r="C292" s="38" t="s">
        <v>552</v>
      </c>
      <c r="D292" s="39">
        <v>0.86799999999999999</v>
      </c>
      <c r="E292" s="40" t="s">
        <v>544</v>
      </c>
    </row>
    <row r="293" spans="1:5" ht="15" x14ac:dyDescent="0.25">
      <c r="A293" s="37">
        <v>16580</v>
      </c>
      <c r="B293" s="38" t="s">
        <v>551</v>
      </c>
      <c r="C293" s="38" t="s">
        <v>553</v>
      </c>
      <c r="D293" s="39">
        <v>0.86799999999999999</v>
      </c>
      <c r="E293" s="40" t="s">
        <v>544</v>
      </c>
    </row>
    <row r="294" spans="1:5" ht="15" x14ac:dyDescent="0.25">
      <c r="A294" s="37">
        <v>16984</v>
      </c>
      <c r="B294" s="38" t="s">
        <v>554</v>
      </c>
      <c r="C294" s="38" t="s">
        <v>555</v>
      </c>
      <c r="D294" s="39">
        <v>1.0372000000000001</v>
      </c>
      <c r="E294" s="40" t="s">
        <v>544</v>
      </c>
    </row>
    <row r="295" spans="1:5" ht="15" x14ac:dyDescent="0.25">
      <c r="A295" s="37">
        <v>16984</v>
      </c>
      <c r="B295" s="38" t="s">
        <v>554</v>
      </c>
      <c r="C295" s="38" t="s">
        <v>556</v>
      </c>
      <c r="D295" s="39">
        <v>1.0372000000000001</v>
      </c>
      <c r="E295" s="40" t="s">
        <v>544</v>
      </c>
    </row>
    <row r="296" spans="1:5" ht="15" x14ac:dyDescent="0.25">
      <c r="A296" s="37">
        <v>16984</v>
      </c>
      <c r="B296" s="38" t="s">
        <v>554</v>
      </c>
      <c r="C296" s="38" t="s">
        <v>557</v>
      </c>
      <c r="D296" s="39">
        <v>1.0372000000000001</v>
      </c>
      <c r="E296" s="40" t="s">
        <v>544</v>
      </c>
    </row>
    <row r="297" spans="1:5" ht="15" x14ac:dyDescent="0.25">
      <c r="A297" s="37">
        <v>16984</v>
      </c>
      <c r="B297" s="38" t="s">
        <v>554</v>
      </c>
      <c r="C297" s="38" t="s">
        <v>558</v>
      </c>
      <c r="D297" s="39">
        <v>1.0372000000000001</v>
      </c>
      <c r="E297" s="40" t="s">
        <v>544</v>
      </c>
    </row>
    <row r="298" spans="1:5" ht="15" x14ac:dyDescent="0.25">
      <c r="A298" s="37">
        <v>16984</v>
      </c>
      <c r="B298" s="38" t="s">
        <v>554</v>
      </c>
      <c r="C298" s="38" t="s">
        <v>559</v>
      </c>
      <c r="D298" s="39">
        <v>1.0372000000000001</v>
      </c>
      <c r="E298" s="40" t="s">
        <v>544</v>
      </c>
    </row>
    <row r="299" spans="1:5" ht="15" x14ac:dyDescent="0.25">
      <c r="A299" s="37">
        <v>19180</v>
      </c>
      <c r="B299" s="38" t="s">
        <v>560</v>
      </c>
      <c r="C299" s="38" t="s">
        <v>561</v>
      </c>
      <c r="D299" s="39">
        <v>0.94070000000000009</v>
      </c>
      <c r="E299" s="40" t="s">
        <v>544</v>
      </c>
    </row>
    <row r="300" spans="1:5" ht="15" x14ac:dyDescent="0.25">
      <c r="A300" s="37">
        <v>19340</v>
      </c>
      <c r="B300" s="38" t="s">
        <v>495</v>
      </c>
      <c r="C300" s="38" t="s">
        <v>562</v>
      </c>
      <c r="D300" s="39">
        <v>0.83730000000000004</v>
      </c>
      <c r="E300" s="40" t="s">
        <v>544</v>
      </c>
    </row>
    <row r="301" spans="1:5" ht="15" x14ac:dyDescent="0.25">
      <c r="A301" s="37">
        <v>19340</v>
      </c>
      <c r="B301" s="38" t="s">
        <v>495</v>
      </c>
      <c r="C301" s="38" t="s">
        <v>563</v>
      </c>
      <c r="D301" s="39">
        <v>0.83730000000000004</v>
      </c>
      <c r="E301" s="40" t="s">
        <v>544</v>
      </c>
    </row>
    <row r="302" spans="1:5" ht="15" x14ac:dyDescent="0.25">
      <c r="A302" s="37">
        <v>19340</v>
      </c>
      <c r="B302" s="38" t="s">
        <v>495</v>
      </c>
      <c r="C302" s="38" t="s">
        <v>564</v>
      </c>
      <c r="D302" s="39">
        <v>0.83730000000000004</v>
      </c>
      <c r="E302" s="40" t="s">
        <v>544</v>
      </c>
    </row>
    <row r="303" spans="1:5" ht="15" x14ac:dyDescent="0.25">
      <c r="A303" s="37">
        <v>19500</v>
      </c>
      <c r="B303" s="38" t="s">
        <v>565</v>
      </c>
      <c r="C303" s="38" t="s">
        <v>566</v>
      </c>
      <c r="D303" s="39">
        <v>0.83530000000000004</v>
      </c>
      <c r="E303" s="40" t="s">
        <v>544</v>
      </c>
    </row>
    <row r="304" spans="1:5" ht="15" x14ac:dyDescent="0.25">
      <c r="A304" s="37">
        <v>20994</v>
      </c>
      <c r="B304" s="38" t="s">
        <v>567</v>
      </c>
      <c r="C304" s="38" t="s">
        <v>568</v>
      </c>
      <c r="D304" s="39">
        <v>1.0232000000000001</v>
      </c>
      <c r="E304" s="40" t="s">
        <v>544</v>
      </c>
    </row>
    <row r="305" spans="1:5" ht="15" x14ac:dyDescent="0.25">
      <c r="A305" s="37">
        <v>20994</v>
      </c>
      <c r="B305" s="38" t="s">
        <v>567</v>
      </c>
      <c r="C305" s="38" t="s">
        <v>569</v>
      </c>
      <c r="D305" s="39">
        <v>1.0232000000000001</v>
      </c>
      <c r="E305" s="40" t="s">
        <v>544</v>
      </c>
    </row>
    <row r="306" spans="1:5" ht="15" x14ac:dyDescent="0.25">
      <c r="A306" s="37">
        <v>20994</v>
      </c>
      <c r="B306" s="38" t="s">
        <v>567</v>
      </c>
      <c r="C306" s="38" t="s">
        <v>570</v>
      </c>
      <c r="D306" s="39">
        <v>1.0232000000000001</v>
      </c>
      <c r="E306" s="40" t="s">
        <v>544</v>
      </c>
    </row>
    <row r="307" spans="1:5" ht="15" x14ac:dyDescent="0.25">
      <c r="A307" s="37">
        <v>28100</v>
      </c>
      <c r="B307" s="38" t="s">
        <v>571</v>
      </c>
      <c r="C307" s="38" t="s">
        <v>572</v>
      </c>
      <c r="D307" s="39">
        <v>0.89140000000000008</v>
      </c>
      <c r="E307" s="40" t="s">
        <v>544</v>
      </c>
    </row>
    <row r="308" spans="1:5" ht="15" x14ac:dyDescent="0.25">
      <c r="A308" s="37">
        <v>29404</v>
      </c>
      <c r="B308" s="38" t="s">
        <v>573</v>
      </c>
      <c r="C308" s="38" t="s">
        <v>574</v>
      </c>
      <c r="D308" s="39">
        <v>1.0047000000000001</v>
      </c>
      <c r="E308" s="40" t="s">
        <v>544</v>
      </c>
    </row>
    <row r="309" spans="1:5" ht="15" x14ac:dyDescent="0.25">
      <c r="A309" s="37">
        <v>37900</v>
      </c>
      <c r="B309" s="38" t="s">
        <v>575</v>
      </c>
      <c r="C309" s="38" t="s">
        <v>576</v>
      </c>
      <c r="D309" s="39">
        <v>0.84570000000000001</v>
      </c>
      <c r="E309" s="40" t="s">
        <v>544</v>
      </c>
    </row>
    <row r="310" spans="1:5" ht="15" x14ac:dyDescent="0.25">
      <c r="A310" s="37">
        <v>37900</v>
      </c>
      <c r="B310" s="38" t="s">
        <v>575</v>
      </c>
      <c r="C310" s="38" t="s">
        <v>577</v>
      </c>
      <c r="D310" s="39">
        <v>0.84570000000000001</v>
      </c>
      <c r="E310" s="40" t="s">
        <v>544</v>
      </c>
    </row>
    <row r="311" spans="1:5" ht="15" x14ac:dyDescent="0.25">
      <c r="A311" s="37">
        <v>37900</v>
      </c>
      <c r="B311" s="38" t="s">
        <v>575</v>
      </c>
      <c r="C311" s="38" t="s">
        <v>578</v>
      </c>
      <c r="D311" s="39">
        <v>0.84570000000000001</v>
      </c>
      <c r="E311" s="40" t="s">
        <v>544</v>
      </c>
    </row>
    <row r="312" spans="1:5" ht="15" x14ac:dyDescent="0.25">
      <c r="A312" s="37">
        <v>37900</v>
      </c>
      <c r="B312" s="38" t="s">
        <v>575</v>
      </c>
      <c r="C312" s="38" t="s">
        <v>579</v>
      </c>
      <c r="D312" s="39">
        <v>0.84570000000000001</v>
      </c>
      <c r="E312" s="40" t="s">
        <v>544</v>
      </c>
    </row>
    <row r="313" spans="1:5" ht="15" x14ac:dyDescent="0.25">
      <c r="A313" s="37">
        <v>37900</v>
      </c>
      <c r="B313" s="38" t="s">
        <v>575</v>
      </c>
      <c r="C313" s="38" t="s">
        <v>580</v>
      </c>
      <c r="D313" s="39">
        <v>0.84570000000000001</v>
      </c>
      <c r="E313" s="40" t="s">
        <v>544</v>
      </c>
    </row>
    <row r="314" spans="1:5" ht="15" x14ac:dyDescent="0.25">
      <c r="A314" s="37">
        <v>37900</v>
      </c>
      <c r="B314" s="38" t="s">
        <v>575</v>
      </c>
      <c r="C314" s="38" t="s">
        <v>581</v>
      </c>
      <c r="D314" s="39">
        <v>0.84570000000000001</v>
      </c>
      <c r="E314" s="40" t="s">
        <v>544</v>
      </c>
    </row>
    <row r="315" spans="1:5" ht="15" x14ac:dyDescent="0.25">
      <c r="A315" s="37">
        <v>40420</v>
      </c>
      <c r="B315" s="38" t="s">
        <v>582</v>
      </c>
      <c r="C315" s="38" t="s">
        <v>583</v>
      </c>
      <c r="D315" s="39">
        <v>0.99010000000000009</v>
      </c>
      <c r="E315" s="40" t="s">
        <v>544</v>
      </c>
    </row>
    <row r="316" spans="1:5" ht="15" x14ac:dyDescent="0.25">
      <c r="A316" s="37">
        <v>40420</v>
      </c>
      <c r="B316" s="38" t="s">
        <v>582</v>
      </c>
      <c r="C316" s="38" t="s">
        <v>584</v>
      </c>
      <c r="D316" s="39">
        <v>0.99010000000000009</v>
      </c>
      <c r="E316" s="40" t="s">
        <v>544</v>
      </c>
    </row>
    <row r="317" spans="1:5" ht="15" x14ac:dyDescent="0.25">
      <c r="A317" s="37">
        <v>41180</v>
      </c>
      <c r="B317" s="38" t="s">
        <v>585</v>
      </c>
      <c r="C317" s="38" t="s">
        <v>586</v>
      </c>
      <c r="D317" s="39">
        <v>0.95830000000000004</v>
      </c>
      <c r="E317" s="40" t="s">
        <v>544</v>
      </c>
    </row>
    <row r="318" spans="1:5" ht="15" x14ac:dyDescent="0.25">
      <c r="A318" s="37">
        <v>41180</v>
      </c>
      <c r="B318" s="38" t="s">
        <v>585</v>
      </c>
      <c r="C318" s="38" t="s">
        <v>587</v>
      </c>
      <c r="D318" s="39">
        <v>0.95830000000000004</v>
      </c>
      <c r="E318" s="40" t="s">
        <v>544</v>
      </c>
    </row>
    <row r="319" spans="1:5" ht="15" x14ac:dyDescent="0.25">
      <c r="A319" s="37">
        <v>41180</v>
      </c>
      <c r="B319" s="38" t="s">
        <v>585</v>
      </c>
      <c r="C319" s="38" t="s">
        <v>588</v>
      </c>
      <c r="D319" s="39">
        <v>0.95830000000000004</v>
      </c>
      <c r="E319" s="40" t="s">
        <v>544</v>
      </c>
    </row>
    <row r="320" spans="1:5" ht="15" x14ac:dyDescent="0.25">
      <c r="A320" s="37">
        <v>41180</v>
      </c>
      <c r="B320" s="38" t="s">
        <v>585</v>
      </c>
      <c r="C320" s="38" t="s">
        <v>589</v>
      </c>
      <c r="D320" s="39">
        <v>0.95830000000000004</v>
      </c>
      <c r="E320" s="40" t="s">
        <v>544</v>
      </c>
    </row>
    <row r="321" spans="1:5" ht="15" x14ac:dyDescent="0.25">
      <c r="A321" s="37">
        <v>41180</v>
      </c>
      <c r="B321" s="38" t="s">
        <v>585</v>
      </c>
      <c r="C321" s="38" t="s">
        <v>590</v>
      </c>
      <c r="D321" s="39">
        <v>0.95830000000000004</v>
      </c>
      <c r="E321" s="40" t="s">
        <v>544</v>
      </c>
    </row>
    <row r="322" spans="1:5" ht="15" x14ac:dyDescent="0.25">
      <c r="A322" s="37">
        <v>41180</v>
      </c>
      <c r="B322" s="38" t="s">
        <v>585</v>
      </c>
      <c r="C322" s="38" t="s">
        <v>591</v>
      </c>
      <c r="D322" s="39">
        <v>0.95830000000000004</v>
      </c>
      <c r="E322" s="40" t="s">
        <v>544</v>
      </c>
    </row>
    <row r="323" spans="1:5" ht="15" x14ac:dyDescent="0.25">
      <c r="A323" s="37">
        <v>41180</v>
      </c>
      <c r="B323" s="38" t="s">
        <v>585</v>
      </c>
      <c r="C323" s="38" t="s">
        <v>592</v>
      </c>
      <c r="D323" s="39">
        <v>0.95830000000000004</v>
      </c>
      <c r="E323" s="40" t="s">
        <v>544</v>
      </c>
    </row>
    <row r="324" spans="1:5" ht="15" x14ac:dyDescent="0.25">
      <c r="A324" s="37">
        <v>41180</v>
      </c>
      <c r="B324" s="38" t="s">
        <v>585</v>
      </c>
      <c r="C324" s="38" t="s">
        <v>593</v>
      </c>
      <c r="D324" s="39">
        <v>0.95830000000000004</v>
      </c>
      <c r="E324" s="40" t="s">
        <v>544</v>
      </c>
    </row>
    <row r="325" spans="1:5" ht="15" x14ac:dyDescent="0.25">
      <c r="A325" s="37">
        <v>44100</v>
      </c>
      <c r="B325" s="38" t="s">
        <v>594</v>
      </c>
      <c r="C325" s="38" t="s">
        <v>595</v>
      </c>
      <c r="D325" s="39">
        <v>0.91360000000000008</v>
      </c>
      <c r="E325" s="40" t="s">
        <v>544</v>
      </c>
    </row>
    <row r="326" spans="1:5" ht="15" x14ac:dyDescent="0.25">
      <c r="A326" s="37">
        <v>44100</v>
      </c>
      <c r="B326" s="38" t="s">
        <v>594</v>
      </c>
      <c r="C326" s="38" t="s">
        <v>596</v>
      </c>
      <c r="D326" s="39">
        <v>0.91360000000000008</v>
      </c>
      <c r="E326" s="40" t="s">
        <v>544</v>
      </c>
    </row>
    <row r="327" spans="1:5" ht="15" x14ac:dyDescent="0.25">
      <c r="A327" s="37">
        <v>14020</v>
      </c>
      <c r="B327" s="38" t="s">
        <v>597</v>
      </c>
      <c r="C327" s="38" t="s">
        <v>598</v>
      </c>
      <c r="D327" s="39">
        <v>0.93080000000000007</v>
      </c>
      <c r="E327" s="40" t="s">
        <v>599</v>
      </c>
    </row>
    <row r="328" spans="1:5" ht="15" x14ac:dyDescent="0.25">
      <c r="A328" s="37">
        <v>14020</v>
      </c>
      <c r="B328" s="38" t="s">
        <v>597</v>
      </c>
      <c r="C328" s="38" t="s">
        <v>600</v>
      </c>
      <c r="D328" s="39">
        <v>0.93080000000000007</v>
      </c>
      <c r="E328" s="40" t="s">
        <v>599</v>
      </c>
    </row>
    <row r="329" spans="1:5" ht="15" x14ac:dyDescent="0.25">
      <c r="A329" s="37">
        <v>17140</v>
      </c>
      <c r="B329" s="38" t="s">
        <v>601</v>
      </c>
      <c r="C329" s="38" t="s">
        <v>602</v>
      </c>
      <c r="D329" s="39">
        <v>0.94240000000000002</v>
      </c>
      <c r="E329" s="40" t="s">
        <v>599</v>
      </c>
    </row>
    <row r="330" spans="1:5" ht="15" x14ac:dyDescent="0.25">
      <c r="A330" s="37">
        <v>17140</v>
      </c>
      <c r="B330" s="38" t="s">
        <v>601</v>
      </c>
      <c r="C330" s="38" t="s">
        <v>603</v>
      </c>
      <c r="D330" s="39">
        <v>0.94240000000000002</v>
      </c>
      <c r="E330" s="40" t="s">
        <v>599</v>
      </c>
    </row>
    <row r="331" spans="1:5" ht="15" x14ac:dyDescent="0.25">
      <c r="A331" s="37">
        <v>17140</v>
      </c>
      <c r="B331" s="38" t="s">
        <v>601</v>
      </c>
      <c r="C331" s="38" t="s">
        <v>604</v>
      </c>
      <c r="D331" s="39">
        <v>0.94240000000000002</v>
      </c>
      <c r="E331" s="40" t="s">
        <v>599</v>
      </c>
    </row>
    <row r="332" spans="1:5" ht="15" x14ac:dyDescent="0.25">
      <c r="A332" s="37">
        <v>17140</v>
      </c>
      <c r="B332" s="38" t="s">
        <v>601</v>
      </c>
      <c r="C332" s="38" t="s">
        <v>605</v>
      </c>
      <c r="D332" s="39">
        <v>0.94240000000000002</v>
      </c>
      <c r="E332" s="40" t="s">
        <v>599</v>
      </c>
    </row>
    <row r="333" spans="1:5" ht="15" x14ac:dyDescent="0.25">
      <c r="A333" s="37">
        <v>18020</v>
      </c>
      <c r="B333" s="38" t="s">
        <v>606</v>
      </c>
      <c r="C333" s="38" t="s">
        <v>607</v>
      </c>
      <c r="D333" s="39">
        <v>1.0186999999999999</v>
      </c>
      <c r="E333" s="40" t="s">
        <v>599</v>
      </c>
    </row>
    <row r="334" spans="1:5" ht="15" x14ac:dyDescent="0.25">
      <c r="A334" s="37">
        <v>21140</v>
      </c>
      <c r="B334" s="38" t="s">
        <v>608</v>
      </c>
      <c r="C334" s="38" t="s">
        <v>609</v>
      </c>
      <c r="D334" s="39">
        <v>1.0095000000000001</v>
      </c>
      <c r="E334" s="40" t="s">
        <v>599</v>
      </c>
    </row>
    <row r="335" spans="1:5" ht="15" x14ac:dyDescent="0.25">
      <c r="A335" s="37">
        <v>21780</v>
      </c>
      <c r="B335" s="38" t="s">
        <v>610</v>
      </c>
      <c r="C335" s="38" t="s">
        <v>611</v>
      </c>
      <c r="D335" s="39">
        <v>0.93080000000000007</v>
      </c>
      <c r="E335" s="40" t="s">
        <v>599</v>
      </c>
    </row>
    <row r="336" spans="1:5" ht="15" x14ac:dyDescent="0.25">
      <c r="A336" s="37">
        <v>21780</v>
      </c>
      <c r="B336" s="38" t="s">
        <v>610</v>
      </c>
      <c r="C336" s="38" t="s">
        <v>612</v>
      </c>
      <c r="D336" s="39">
        <v>0.93080000000000007</v>
      </c>
      <c r="E336" s="40" t="s">
        <v>599</v>
      </c>
    </row>
    <row r="337" spans="1:5" ht="15" x14ac:dyDescent="0.25">
      <c r="A337" s="37">
        <v>21780</v>
      </c>
      <c r="B337" s="38" t="s">
        <v>610</v>
      </c>
      <c r="C337" s="38" t="s">
        <v>613</v>
      </c>
      <c r="D337" s="39">
        <v>0.93080000000000007</v>
      </c>
      <c r="E337" s="40" t="s">
        <v>599</v>
      </c>
    </row>
    <row r="338" spans="1:5" ht="15" x14ac:dyDescent="0.25">
      <c r="A338" s="37">
        <v>23060</v>
      </c>
      <c r="B338" s="38" t="s">
        <v>614</v>
      </c>
      <c r="C338" s="38" t="s">
        <v>615</v>
      </c>
      <c r="D338" s="39">
        <v>0.92520000000000002</v>
      </c>
      <c r="E338" s="40" t="s">
        <v>599</v>
      </c>
    </row>
    <row r="339" spans="1:5" ht="15" x14ac:dyDescent="0.25">
      <c r="A339" s="37">
        <v>23060</v>
      </c>
      <c r="B339" s="38" t="s">
        <v>614</v>
      </c>
      <c r="C339" s="38" t="s">
        <v>616</v>
      </c>
      <c r="D339" s="39">
        <v>0.92520000000000002</v>
      </c>
      <c r="E339" s="40" t="s">
        <v>599</v>
      </c>
    </row>
    <row r="340" spans="1:5" ht="15" x14ac:dyDescent="0.25">
      <c r="A340" s="37">
        <v>23844</v>
      </c>
      <c r="B340" s="38" t="s">
        <v>617</v>
      </c>
      <c r="C340" s="38" t="s">
        <v>618</v>
      </c>
      <c r="D340" s="39">
        <v>0.9304</v>
      </c>
      <c r="E340" s="40" t="s">
        <v>599</v>
      </c>
    </row>
    <row r="341" spans="1:5" ht="15" x14ac:dyDescent="0.25">
      <c r="A341" s="37">
        <v>23844</v>
      </c>
      <c r="B341" s="38" t="s">
        <v>617</v>
      </c>
      <c r="C341" s="38" t="s">
        <v>619</v>
      </c>
      <c r="D341" s="39">
        <v>0.9304</v>
      </c>
      <c r="E341" s="40" t="s">
        <v>599</v>
      </c>
    </row>
    <row r="342" spans="1:5" ht="15" x14ac:dyDescent="0.25">
      <c r="A342" s="37">
        <v>23844</v>
      </c>
      <c r="B342" s="38" t="s">
        <v>617</v>
      </c>
      <c r="C342" s="38" t="s">
        <v>620</v>
      </c>
      <c r="D342" s="39">
        <v>0.9304</v>
      </c>
      <c r="E342" s="40" t="s">
        <v>599</v>
      </c>
    </row>
    <row r="343" spans="1:5" ht="15" x14ac:dyDescent="0.25">
      <c r="A343" s="37">
        <v>23844</v>
      </c>
      <c r="B343" s="38" t="s">
        <v>617</v>
      </c>
      <c r="C343" s="38" t="s">
        <v>621</v>
      </c>
      <c r="D343" s="39">
        <v>0.9304</v>
      </c>
      <c r="E343" s="40" t="s">
        <v>599</v>
      </c>
    </row>
    <row r="344" spans="1:5" ht="15" x14ac:dyDescent="0.25">
      <c r="A344" s="37">
        <v>26900</v>
      </c>
      <c r="B344" s="38" t="s">
        <v>622</v>
      </c>
      <c r="C344" s="38" t="s">
        <v>623</v>
      </c>
      <c r="D344" s="39">
        <v>0.98070000000000002</v>
      </c>
      <c r="E344" s="40" t="s">
        <v>599</v>
      </c>
    </row>
    <row r="345" spans="1:5" ht="15" x14ac:dyDescent="0.25">
      <c r="A345" s="37">
        <v>26900</v>
      </c>
      <c r="B345" s="38" t="s">
        <v>622</v>
      </c>
      <c r="C345" s="38" t="s">
        <v>624</v>
      </c>
      <c r="D345" s="39">
        <v>0.98070000000000002</v>
      </c>
      <c r="E345" s="40" t="s">
        <v>599</v>
      </c>
    </row>
    <row r="346" spans="1:5" ht="15" x14ac:dyDescent="0.25">
      <c r="A346" s="37">
        <v>26900</v>
      </c>
      <c r="B346" s="38" t="s">
        <v>622</v>
      </c>
      <c r="C346" s="38" t="s">
        <v>625</v>
      </c>
      <c r="D346" s="39">
        <v>0.98070000000000002</v>
      </c>
      <c r="E346" s="40" t="s">
        <v>599</v>
      </c>
    </row>
    <row r="347" spans="1:5" ht="15" x14ac:dyDescent="0.25">
      <c r="A347" s="37">
        <v>26900</v>
      </c>
      <c r="B347" s="38" t="s">
        <v>622</v>
      </c>
      <c r="C347" s="38" t="s">
        <v>626</v>
      </c>
      <c r="D347" s="39">
        <v>0.98070000000000002</v>
      </c>
      <c r="E347" s="40" t="s">
        <v>599</v>
      </c>
    </row>
    <row r="348" spans="1:5" ht="15" x14ac:dyDescent="0.25">
      <c r="A348" s="37">
        <v>26900</v>
      </c>
      <c r="B348" s="38" t="s">
        <v>622</v>
      </c>
      <c r="C348" s="38" t="s">
        <v>627</v>
      </c>
      <c r="D348" s="39">
        <v>0.98070000000000002</v>
      </c>
      <c r="E348" s="40" t="s">
        <v>599</v>
      </c>
    </row>
    <row r="349" spans="1:5" ht="15" x14ac:dyDescent="0.25">
      <c r="A349" s="37">
        <v>26900</v>
      </c>
      <c r="B349" s="38" t="s">
        <v>622</v>
      </c>
      <c r="C349" s="38" t="s">
        <v>628</v>
      </c>
      <c r="D349" s="39">
        <v>0.98070000000000002</v>
      </c>
      <c r="E349" s="40" t="s">
        <v>599</v>
      </c>
    </row>
    <row r="350" spans="1:5" ht="15" x14ac:dyDescent="0.25">
      <c r="A350" s="37">
        <v>26900</v>
      </c>
      <c r="B350" s="38" t="s">
        <v>622</v>
      </c>
      <c r="C350" s="38" t="s">
        <v>629</v>
      </c>
      <c r="D350" s="39">
        <v>0.98070000000000002</v>
      </c>
      <c r="E350" s="40" t="s">
        <v>599</v>
      </c>
    </row>
    <row r="351" spans="1:5" ht="15" x14ac:dyDescent="0.25">
      <c r="A351" s="37">
        <v>26900</v>
      </c>
      <c r="B351" s="38" t="s">
        <v>622</v>
      </c>
      <c r="C351" s="38" t="s">
        <v>630</v>
      </c>
      <c r="D351" s="39">
        <v>0.98070000000000002</v>
      </c>
      <c r="E351" s="40" t="s">
        <v>599</v>
      </c>
    </row>
    <row r="352" spans="1:5" ht="15" x14ac:dyDescent="0.25">
      <c r="A352" s="37">
        <v>26900</v>
      </c>
      <c r="B352" s="38" t="s">
        <v>622</v>
      </c>
      <c r="C352" s="38" t="s">
        <v>631</v>
      </c>
      <c r="D352" s="39">
        <v>0.98070000000000002</v>
      </c>
      <c r="E352" s="40" t="s">
        <v>599</v>
      </c>
    </row>
    <row r="353" spans="1:5" ht="15" x14ac:dyDescent="0.25">
      <c r="A353" s="37">
        <v>26900</v>
      </c>
      <c r="B353" s="38" t="s">
        <v>622</v>
      </c>
      <c r="C353" s="38" t="s">
        <v>632</v>
      </c>
      <c r="D353" s="39">
        <v>0.98070000000000002</v>
      </c>
      <c r="E353" s="40" t="s">
        <v>599</v>
      </c>
    </row>
    <row r="354" spans="1:5" ht="15" x14ac:dyDescent="0.25">
      <c r="A354" s="37">
        <v>26900</v>
      </c>
      <c r="B354" s="38" t="s">
        <v>622</v>
      </c>
      <c r="C354" s="38" t="s">
        <v>633</v>
      </c>
      <c r="D354" s="39">
        <v>0.98070000000000002</v>
      </c>
      <c r="E354" s="40" t="s">
        <v>599</v>
      </c>
    </row>
    <row r="355" spans="1:5" ht="15" x14ac:dyDescent="0.25">
      <c r="A355" s="37">
        <v>29020</v>
      </c>
      <c r="B355" s="38" t="s">
        <v>634</v>
      </c>
      <c r="C355" s="38" t="s">
        <v>635</v>
      </c>
      <c r="D355" s="39">
        <v>0.9647</v>
      </c>
      <c r="E355" s="40" t="s">
        <v>599</v>
      </c>
    </row>
    <row r="356" spans="1:5" ht="15" x14ac:dyDescent="0.25">
      <c r="A356" s="37">
        <v>29200</v>
      </c>
      <c r="B356" s="38" t="s">
        <v>636</v>
      </c>
      <c r="C356" s="38" t="s">
        <v>637</v>
      </c>
      <c r="D356" s="39">
        <v>0.9991000000000001</v>
      </c>
      <c r="E356" s="40" t="s">
        <v>599</v>
      </c>
    </row>
    <row r="357" spans="1:5" ht="15" x14ac:dyDescent="0.25">
      <c r="A357" s="37">
        <v>29200</v>
      </c>
      <c r="B357" s="38" t="s">
        <v>636</v>
      </c>
      <c r="C357" s="38" t="s">
        <v>638</v>
      </c>
      <c r="D357" s="39">
        <v>0.9991000000000001</v>
      </c>
      <c r="E357" s="40" t="s">
        <v>599</v>
      </c>
    </row>
    <row r="358" spans="1:5" ht="15" x14ac:dyDescent="0.25">
      <c r="A358" s="37">
        <v>29200</v>
      </c>
      <c r="B358" s="38" t="s">
        <v>636</v>
      </c>
      <c r="C358" s="38" t="s">
        <v>639</v>
      </c>
      <c r="D358" s="39">
        <v>0.9991000000000001</v>
      </c>
      <c r="E358" s="40" t="s">
        <v>599</v>
      </c>
    </row>
    <row r="359" spans="1:5" ht="15" x14ac:dyDescent="0.25">
      <c r="A359" s="37">
        <v>29200</v>
      </c>
      <c r="B359" s="38" t="s">
        <v>636</v>
      </c>
      <c r="C359" s="38" t="s">
        <v>640</v>
      </c>
      <c r="D359" s="39">
        <v>0.9991000000000001</v>
      </c>
      <c r="E359" s="40" t="s">
        <v>599</v>
      </c>
    </row>
    <row r="360" spans="1:5" ht="15" x14ac:dyDescent="0.25">
      <c r="A360" s="37">
        <v>31140</v>
      </c>
      <c r="B360" s="38" t="s">
        <v>641</v>
      </c>
      <c r="C360" s="38" t="s">
        <v>642</v>
      </c>
      <c r="D360" s="39">
        <v>0.86950000000000005</v>
      </c>
      <c r="E360" s="40" t="s">
        <v>599</v>
      </c>
    </row>
    <row r="361" spans="1:5" ht="15" x14ac:dyDescent="0.25">
      <c r="A361" s="37">
        <v>31140</v>
      </c>
      <c r="B361" s="38" t="s">
        <v>641</v>
      </c>
      <c r="C361" s="38" t="s">
        <v>643</v>
      </c>
      <c r="D361" s="39">
        <v>0.86950000000000005</v>
      </c>
      <c r="E361" s="40" t="s">
        <v>599</v>
      </c>
    </row>
    <row r="362" spans="1:5" ht="15" x14ac:dyDescent="0.25">
      <c r="A362" s="37">
        <v>31140</v>
      </c>
      <c r="B362" s="38" t="s">
        <v>641</v>
      </c>
      <c r="C362" s="38" t="s">
        <v>644</v>
      </c>
      <c r="D362" s="39">
        <v>0.86950000000000005</v>
      </c>
      <c r="E362" s="40" t="s">
        <v>599</v>
      </c>
    </row>
    <row r="363" spans="1:5" ht="15" x14ac:dyDescent="0.25">
      <c r="A363" s="37">
        <v>31140</v>
      </c>
      <c r="B363" s="38" t="s">
        <v>641</v>
      </c>
      <c r="C363" s="38" t="s">
        <v>645</v>
      </c>
      <c r="D363" s="39">
        <v>0.86950000000000005</v>
      </c>
      <c r="E363" s="40" t="s">
        <v>599</v>
      </c>
    </row>
    <row r="364" spans="1:5" ht="15" x14ac:dyDescent="0.25">
      <c r="A364" s="37">
        <v>33140</v>
      </c>
      <c r="B364" s="38" t="s">
        <v>646</v>
      </c>
      <c r="C364" s="38" t="s">
        <v>647</v>
      </c>
      <c r="D364" s="39">
        <v>0.93440000000000001</v>
      </c>
      <c r="E364" s="40" t="s">
        <v>599</v>
      </c>
    </row>
    <row r="365" spans="1:5" ht="15" x14ac:dyDescent="0.25">
      <c r="A365" s="37">
        <v>34620</v>
      </c>
      <c r="B365" s="38" t="s">
        <v>648</v>
      </c>
      <c r="C365" s="38" t="s">
        <v>649</v>
      </c>
      <c r="D365" s="39">
        <v>0.97610000000000008</v>
      </c>
      <c r="E365" s="40" t="s">
        <v>599</v>
      </c>
    </row>
    <row r="366" spans="1:5" ht="15" x14ac:dyDescent="0.25">
      <c r="A366" s="37">
        <v>43780</v>
      </c>
      <c r="B366" s="38" t="s">
        <v>650</v>
      </c>
      <c r="C366" s="38" t="s">
        <v>651</v>
      </c>
      <c r="D366" s="39">
        <v>0.99050000000000005</v>
      </c>
      <c r="E366" s="40" t="s">
        <v>599</v>
      </c>
    </row>
    <row r="367" spans="1:5" ht="15" x14ac:dyDescent="0.25">
      <c r="A367" s="37">
        <v>45460</v>
      </c>
      <c r="B367" s="38" t="s">
        <v>652</v>
      </c>
      <c r="C367" s="38" t="s">
        <v>653</v>
      </c>
      <c r="D367" s="39">
        <v>0.87790000000000001</v>
      </c>
      <c r="E367" s="40" t="s">
        <v>599</v>
      </c>
    </row>
    <row r="368" spans="1:5" ht="15" x14ac:dyDescent="0.25">
      <c r="A368" s="37">
        <v>45460</v>
      </c>
      <c r="B368" s="38" t="s">
        <v>652</v>
      </c>
      <c r="C368" s="38" t="s">
        <v>654</v>
      </c>
      <c r="D368" s="39">
        <v>0.87790000000000001</v>
      </c>
      <c r="E368" s="40" t="s">
        <v>599</v>
      </c>
    </row>
    <row r="369" spans="1:5" ht="15" x14ac:dyDescent="0.25">
      <c r="A369" s="37">
        <v>45460</v>
      </c>
      <c r="B369" s="38" t="s">
        <v>652</v>
      </c>
      <c r="C369" s="38" t="s">
        <v>655</v>
      </c>
      <c r="D369" s="39">
        <v>0.87790000000000001</v>
      </c>
      <c r="E369" s="40" t="s">
        <v>599</v>
      </c>
    </row>
    <row r="370" spans="1:5" ht="15" x14ac:dyDescent="0.25">
      <c r="A370" s="37">
        <v>45460</v>
      </c>
      <c r="B370" s="38" t="s">
        <v>652</v>
      </c>
      <c r="C370" s="38" t="s">
        <v>656</v>
      </c>
      <c r="D370" s="39">
        <v>0.87790000000000001</v>
      </c>
      <c r="E370" s="40" t="s">
        <v>599</v>
      </c>
    </row>
    <row r="371" spans="1:5" ht="15" x14ac:dyDescent="0.25">
      <c r="A371" s="37">
        <v>45460</v>
      </c>
      <c r="B371" s="38" t="s">
        <v>652</v>
      </c>
      <c r="C371" s="38" t="s">
        <v>657</v>
      </c>
      <c r="D371" s="39">
        <v>0.87790000000000001</v>
      </c>
      <c r="E371" s="40" t="s">
        <v>599</v>
      </c>
    </row>
    <row r="372" spans="1:5" ht="15" x14ac:dyDescent="0.25">
      <c r="A372" s="37">
        <v>28140</v>
      </c>
      <c r="B372" s="38" t="s">
        <v>658</v>
      </c>
      <c r="C372" s="38" t="s">
        <v>659</v>
      </c>
      <c r="D372" s="39">
        <v>0.92370000000000008</v>
      </c>
      <c r="E372" s="40" t="s">
        <v>660</v>
      </c>
    </row>
    <row r="373" spans="1:5" ht="15" x14ac:dyDescent="0.25">
      <c r="A373" s="37">
        <v>28140</v>
      </c>
      <c r="B373" s="38" t="s">
        <v>658</v>
      </c>
      <c r="C373" s="38" t="s">
        <v>661</v>
      </c>
      <c r="D373" s="39">
        <v>0.92370000000000008</v>
      </c>
      <c r="E373" s="40" t="s">
        <v>660</v>
      </c>
    </row>
    <row r="374" spans="1:5" ht="15" x14ac:dyDescent="0.25">
      <c r="A374" s="37">
        <v>28140</v>
      </c>
      <c r="B374" s="38" t="s">
        <v>658</v>
      </c>
      <c r="C374" s="38" t="s">
        <v>662</v>
      </c>
      <c r="D374" s="39">
        <v>0.92370000000000008</v>
      </c>
      <c r="E374" s="40" t="s">
        <v>660</v>
      </c>
    </row>
    <row r="375" spans="1:5" ht="15" x14ac:dyDescent="0.25">
      <c r="A375" s="37">
        <v>28140</v>
      </c>
      <c r="B375" s="38" t="s">
        <v>658</v>
      </c>
      <c r="C375" s="38" t="s">
        <v>663</v>
      </c>
      <c r="D375" s="39">
        <v>0.92370000000000008</v>
      </c>
      <c r="E375" s="40" t="s">
        <v>660</v>
      </c>
    </row>
    <row r="376" spans="1:5" ht="15" x14ac:dyDescent="0.25">
      <c r="A376" s="37">
        <v>28140</v>
      </c>
      <c r="B376" s="38" t="s">
        <v>658</v>
      </c>
      <c r="C376" s="38" t="s">
        <v>664</v>
      </c>
      <c r="D376" s="39">
        <v>0.92370000000000008</v>
      </c>
      <c r="E376" s="40" t="s">
        <v>660</v>
      </c>
    </row>
    <row r="377" spans="1:5" ht="15" x14ac:dyDescent="0.25">
      <c r="A377" s="37">
        <v>29940</v>
      </c>
      <c r="B377" s="38" t="s">
        <v>665</v>
      </c>
      <c r="C377" s="38" t="s">
        <v>666</v>
      </c>
      <c r="D377" s="39">
        <v>0.87490000000000001</v>
      </c>
      <c r="E377" s="40" t="s">
        <v>660</v>
      </c>
    </row>
    <row r="378" spans="1:5" ht="15" x14ac:dyDescent="0.25">
      <c r="A378" s="37">
        <v>31740</v>
      </c>
      <c r="B378" s="38" t="s">
        <v>667</v>
      </c>
      <c r="C378" s="38" t="s">
        <v>668</v>
      </c>
      <c r="D378" s="39">
        <v>0.8538</v>
      </c>
      <c r="E378" s="40" t="s">
        <v>660</v>
      </c>
    </row>
    <row r="379" spans="1:5" ht="15" x14ac:dyDescent="0.25">
      <c r="A379" s="37">
        <v>31740</v>
      </c>
      <c r="B379" s="38" t="s">
        <v>667</v>
      </c>
      <c r="C379" s="38" t="s">
        <v>669</v>
      </c>
      <c r="D379" s="39">
        <v>0.8538</v>
      </c>
      <c r="E379" s="40" t="s">
        <v>660</v>
      </c>
    </row>
    <row r="380" spans="1:5" ht="15" x14ac:dyDescent="0.25">
      <c r="A380" s="37">
        <v>31740</v>
      </c>
      <c r="B380" s="38" t="s">
        <v>667</v>
      </c>
      <c r="C380" s="38" t="s">
        <v>670</v>
      </c>
      <c r="D380" s="39">
        <v>0.8538</v>
      </c>
      <c r="E380" s="40" t="s">
        <v>660</v>
      </c>
    </row>
    <row r="381" spans="1:5" ht="15" x14ac:dyDescent="0.25">
      <c r="A381" s="37">
        <v>41140</v>
      </c>
      <c r="B381" s="38" t="s">
        <v>671</v>
      </c>
      <c r="C381" s="38" t="s">
        <v>672</v>
      </c>
      <c r="D381" s="39">
        <v>0.93210000000000004</v>
      </c>
      <c r="E381" s="40" t="s">
        <v>660</v>
      </c>
    </row>
    <row r="382" spans="1:5" ht="15" x14ac:dyDescent="0.25">
      <c r="A382" s="37">
        <v>45820</v>
      </c>
      <c r="B382" s="38" t="s">
        <v>673</v>
      </c>
      <c r="C382" s="38" t="s">
        <v>674</v>
      </c>
      <c r="D382" s="39">
        <v>0.82569999999999999</v>
      </c>
      <c r="E382" s="40" t="s">
        <v>660</v>
      </c>
    </row>
    <row r="383" spans="1:5" ht="15" x14ac:dyDescent="0.25">
      <c r="A383" s="37">
        <v>45820</v>
      </c>
      <c r="B383" s="38" t="s">
        <v>673</v>
      </c>
      <c r="C383" s="38" t="s">
        <v>675</v>
      </c>
      <c r="D383" s="39">
        <v>0.82569999999999999</v>
      </c>
      <c r="E383" s="40" t="s">
        <v>660</v>
      </c>
    </row>
    <row r="384" spans="1:5" ht="15" x14ac:dyDescent="0.25">
      <c r="A384" s="37">
        <v>45820</v>
      </c>
      <c r="B384" s="38" t="s">
        <v>673</v>
      </c>
      <c r="C384" s="38" t="s">
        <v>676</v>
      </c>
      <c r="D384" s="39">
        <v>0.82569999999999999</v>
      </c>
      <c r="E384" s="40" t="s">
        <v>660</v>
      </c>
    </row>
    <row r="385" spans="1:5" ht="15" x14ac:dyDescent="0.25">
      <c r="A385" s="37">
        <v>45820</v>
      </c>
      <c r="B385" s="38" t="s">
        <v>673</v>
      </c>
      <c r="C385" s="38" t="s">
        <v>677</v>
      </c>
      <c r="D385" s="39">
        <v>0.82569999999999999</v>
      </c>
      <c r="E385" s="40" t="s">
        <v>660</v>
      </c>
    </row>
    <row r="386" spans="1:5" ht="15" x14ac:dyDescent="0.25">
      <c r="A386" s="37">
        <v>45820</v>
      </c>
      <c r="B386" s="38" t="s">
        <v>673</v>
      </c>
      <c r="C386" s="38" t="s">
        <v>678</v>
      </c>
      <c r="D386" s="39">
        <v>0.82569999999999999</v>
      </c>
      <c r="E386" s="40" t="s">
        <v>660</v>
      </c>
    </row>
    <row r="387" spans="1:5" ht="15" x14ac:dyDescent="0.25">
      <c r="A387" s="37">
        <v>48620</v>
      </c>
      <c r="B387" s="38" t="s">
        <v>679</v>
      </c>
      <c r="C387" s="38" t="s">
        <v>680</v>
      </c>
      <c r="D387" s="39">
        <v>0.84370000000000001</v>
      </c>
      <c r="E387" s="40" t="s">
        <v>660</v>
      </c>
    </row>
    <row r="388" spans="1:5" ht="15" x14ac:dyDescent="0.25">
      <c r="A388" s="37">
        <v>48620</v>
      </c>
      <c r="B388" s="38" t="s">
        <v>679</v>
      </c>
      <c r="C388" s="38" t="s">
        <v>681</v>
      </c>
      <c r="D388" s="39">
        <v>0.84370000000000001</v>
      </c>
      <c r="E388" s="40" t="s">
        <v>660</v>
      </c>
    </row>
    <row r="389" spans="1:5" ht="15" x14ac:dyDescent="0.25">
      <c r="A389" s="37">
        <v>48620</v>
      </c>
      <c r="B389" s="38" t="s">
        <v>679</v>
      </c>
      <c r="C389" s="38" t="s">
        <v>682</v>
      </c>
      <c r="D389" s="39">
        <v>0.84370000000000001</v>
      </c>
      <c r="E389" s="40" t="s">
        <v>660</v>
      </c>
    </row>
    <row r="390" spans="1:5" ht="15" x14ac:dyDescent="0.25">
      <c r="A390" s="37">
        <v>48620</v>
      </c>
      <c r="B390" s="38" t="s">
        <v>679</v>
      </c>
      <c r="C390" s="38" t="s">
        <v>683</v>
      </c>
      <c r="D390" s="39">
        <v>0.84370000000000001</v>
      </c>
      <c r="E390" s="40" t="s">
        <v>660</v>
      </c>
    </row>
    <row r="391" spans="1:5" ht="15" x14ac:dyDescent="0.25">
      <c r="A391" s="37">
        <v>14540</v>
      </c>
      <c r="B391" s="38" t="s">
        <v>684</v>
      </c>
      <c r="C391" s="38" t="s">
        <v>685</v>
      </c>
      <c r="D391" s="39">
        <v>0.86220000000000008</v>
      </c>
      <c r="E391" s="40" t="s">
        <v>686</v>
      </c>
    </row>
    <row r="392" spans="1:5" ht="15" x14ac:dyDescent="0.25">
      <c r="A392" s="37">
        <v>14540</v>
      </c>
      <c r="B392" s="38" t="s">
        <v>684</v>
      </c>
      <c r="C392" s="38" t="s">
        <v>687</v>
      </c>
      <c r="D392" s="39">
        <v>0.86220000000000008</v>
      </c>
      <c r="E392" s="40" t="s">
        <v>686</v>
      </c>
    </row>
    <row r="393" spans="1:5" ht="15" x14ac:dyDescent="0.25">
      <c r="A393" s="37">
        <v>14540</v>
      </c>
      <c r="B393" s="38" t="s">
        <v>684</v>
      </c>
      <c r="C393" s="38" t="s">
        <v>688</v>
      </c>
      <c r="D393" s="39">
        <v>0.86220000000000008</v>
      </c>
      <c r="E393" s="40" t="s">
        <v>686</v>
      </c>
    </row>
    <row r="394" spans="1:5" ht="15" x14ac:dyDescent="0.25">
      <c r="A394" s="37">
        <v>14540</v>
      </c>
      <c r="B394" s="38" t="s">
        <v>684</v>
      </c>
      <c r="C394" s="38" t="s">
        <v>689</v>
      </c>
      <c r="D394" s="39">
        <v>0.86220000000000008</v>
      </c>
      <c r="E394" s="40" t="s">
        <v>686</v>
      </c>
    </row>
    <row r="395" spans="1:5" ht="15" x14ac:dyDescent="0.25">
      <c r="A395" s="37">
        <v>17140</v>
      </c>
      <c r="B395" s="38" t="s">
        <v>601</v>
      </c>
      <c r="C395" s="38" t="s">
        <v>690</v>
      </c>
      <c r="D395" s="39">
        <v>0.94240000000000002</v>
      </c>
      <c r="E395" s="40" t="s">
        <v>686</v>
      </c>
    </row>
    <row r="396" spans="1:5" ht="15" x14ac:dyDescent="0.25">
      <c r="A396" s="37">
        <v>17140</v>
      </c>
      <c r="B396" s="38" t="s">
        <v>601</v>
      </c>
      <c r="C396" s="38" t="s">
        <v>691</v>
      </c>
      <c r="D396" s="39">
        <v>0.94240000000000002</v>
      </c>
      <c r="E396" s="40" t="s">
        <v>686</v>
      </c>
    </row>
    <row r="397" spans="1:5" ht="15" x14ac:dyDescent="0.25">
      <c r="A397" s="37">
        <v>17140</v>
      </c>
      <c r="B397" s="38" t="s">
        <v>601</v>
      </c>
      <c r="C397" s="38" t="s">
        <v>692</v>
      </c>
      <c r="D397" s="39">
        <v>0.94240000000000002</v>
      </c>
      <c r="E397" s="40" t="s">
        <v>686</v>
      </c>
    </row>
    <row r="398" spans="1:5" ht="15" x14ac:dyDescent="0.25">
      <c r="A398" s="37">
        <v>17140</v>
      </c>
      <c r="B398" s="38" t="s">
        <v>601</v>
      </c>
      <c r="C398" s="38" t="s">
        <v>693</v>
      </c>
      <c r="D398" s="39">
        <v>0.94240000000000002</v>
      </c>
      <c r="E398" s="40" t="s">
        <v>686</v>
      </c>
    </row>
    <row r="399" spans="1:5" ht="15" x14ac:dyDescent="0.25">
      <c r="A399" s="37">
        <v>17140</v>
      </c>
      <c r="B399" s="38" t="s">
        <v>601</v>
      </c>
      <c r="C399" s="38" t="s">
        <v>694</v>
      </c>
      <c r="D399" s="39">
        <v>0.94240000000000002</v>
      </c>
      <c r="E399" s="40" t="s">
        <v>686</v>
      </c>
    </row>
    <row r="400" spans="1:5" ht="15" x14ac:dyDescent="0.25">
      <c r="A400" s="37">
        <v>17140</v>
      </c>
      <c r="B400" s="38" t="s">
        <v>601</v>
      </c>
      <c r="C400" s="38" t="s">
        <v>695</v>
      </c>
      <c r="D400" s="39">
        <v>0.94240000000000002</v>
      </c>
      <c r="E400" s="40" t="s">
        <v>686</v>
      </c>
    </row>
    <row r="401" spans="1:5" ht="15" x14ac:dyDescent="0.25">
      <c r="A401" s="37">
        <v>17140</v>
      </c>
      <c r="B401" s="38" t="s">
        <v>601</v>
      </c>
      <c r="C401" s="38" t="s">
        <v>696</v>
      </c>
      <c r="D401" s="39">
        <v>0.94240000000000002</v>
      </c>
      <c r="E401" s="40" t="s">
        <v>686</v>
      </c>
    </row>
    <row r="402" spans="1:5" ht="15" x14ac:dyDescent="0.25">
      <c r="A402" s="37">
        <v>17300</v>
      </c>
      <c r="B402" s="38" t="s">
        <v>697</v>
      </c>
      <c r="C402" s="38" t="s">
        <v>698</v>
      </c>
      <c r="D402" s="39">
        <v>0.7399</v>
      </c>
      <c r="E402" s="40" t="s">
        <v>686</v>
      </c>
    </row>
    <row r="403" spans="1:5" ht="15" x14ac:dyDescent="0.25">
      <c r="A403" s="37">
        <v>17300</v>
      </c>
      <c r="B403" s="38" t="s">
        <v>697</v>
      </c>
      <c r="C403" s="38" t="s">
        <v>699</v>
      </c>
      <c r="D403" s="39">
        <v>0.7399</v>
      </c>
      <c r="E403" s="40" t="s">
        <v>686</v>
      </c>
    </row>
    <row r="404" spans="1:5" ht="15" x14ac:dyDescent="0.25">
      <c r="A404" s="37">
        <v>21060</v>
      </c>
      <c r="B404" s="38" t="s">
        <v>700</v>
      </c>
      <c r="C404" s="38" t="s">
        <v>701</v>
      </c>
      <c r="D404" s="39">
        <v>0.77429999999999999</v>
      </c>
      <c r="E404" s="40" t="s">
        <v>686</v>
      </c>
    </row>
    <row r="405" spans="1:5" ht="15" x14ac:dyDescent="0.25">
      <c r="A405" s="37">
        <v>21060</v>
      </c>
      <c r="B405" s="38" t="s">
        <v>700</v>
      </c>
      <c r="C405" s="38" t="s">
        <v>702</v>
      </c>
      <c r="D405" s="39">
        <v>0.77429999999999999</v>
      </c>
      <c r="E405" s="40" t="s">
        <v>686</v>
      </c>
    </row>
    <row r="406" spans="1:5" ht="15" x14ac:dyDescent="0.25">
      <c r="A406" s="37">
        <v>21060</v>
      </c>
      <c r="B406" s="38" t="s">
        <v>700</v>
      </c>
      <c r="C406" s="38" t="s">
        <v>703</v>
      </c>
      <c r="D406" s="39">
        <v>0.77429999999999999</v>
      </c>
      <c r="E406" s="40" t="s">
        <v>686</v>
      </c>
    </row>
    <row r="407" spans="1:5" ht="15" x14ac:dyDescent="0.25">
      <c r="A407" s="37">
        <v>21780</v>
      </c>
      <c r="B407" s="38" t="s">
        <v>610</v>
      </c>
      <c r="C407" s="38" t="s">
        <v>704</v>
      </c>
      <c r="D407" s="39">
        <v>0.93080000000000007</v>
      </c>
      <c r="E407" s="40" t="s">
        <v>686</v>
      </c>
    </row>
    <row r="408" spans="1:5" ht="15" x14ac:dyDescent="0.25">
      <c r="A408" s="37">
        <v>26580</v>
      </c>
      <c r="B408" s="38" t="s">
        <v>705</v>
      </c>
      <c r="C408" s="38" t="s">
        <v>706</v>
      </c>
      <c r="D408" s="39">
        <v>0.84820000000000007</v>
      </c>
      <c r="E408" s="40" t="s">
        <v>686</v>
      </c>
    </row>
    <row r="409" spans="1:5" ht="15" x14ac:dyDescent="0.25">
      <c r="A409" s="37">
        <v>26580</v>
      </c>
      <c r="B409" s="38" t="s">
        <v>705</v>
      </c>
      <c r="C409" s="38" t="s">
        <v>707</v>
      </c>
      <c r="D409" s="39">
        <v>0.84820000000000007</v>
      </c>
      <c r="E409" s="40" t="s">
        <v>686</v>
      </c>
    </row>
    <row r="410" spans="1:5" ht="15" x14ac:dyDescent="0.25">
      <c r="A410" s="37">
        <v>26580</v>
      </c>
      <c r="B410" s="38" t="s">
        <v>705</v>
      </c>
      <c r="C410" s="38" t="s">
        <v>708</v>
      </c>
      <c r="D410" s="39">
        <v>0.84820000000000007</v>
      </c>
      <c r="E410" s="40" t="s">
        <v>686</v>
      </c>
    </row>
    <row r="411" spans="1:5" ht="15" x14ac:dyDescent="0.25">
      <c r="A411" s="37">
        <v>30460</v>
      </c>
      <c r="B411" s="38" t="s">
        <v>709</v>
      </c>
      <c r="C411" s="38" t="s">
        <v>710</v>
      </c>
      <c r="D411" s="39">
        <v>0.87550000000000006</v>
      </c>
      <c r="E411" s="40" t="s">
        <v>686</v>
      </c>
    </row>
    <row r="412" spans="1:5" ht="15" x14ac:dyDescent="0.25">
      <c r="A412" s="37">
        <v>30460</v>
      </c>
      <c r="B412" s="38" t="s">
        <v>709</v>
      </c>
      <c r="C412" s="38" t="s">
        <v>711</v>
      </c>
      <c r="D412" s="39">
        <v>0.87550000000000006</v>
      </c>
      <c r="E412" s="40" t="s">
        <v>686</v>
      </c>
    </row>
    <row r="413" spans="1:5" ht="15" x14ac:dyDescent="0.25">
      <c r="A413" s="37">
        <v>30460</v>
      </c>
      <c r="B413" s="38" t="s">
        <v>709</v>
      </c>
      <c r="C413" s="38" t="s">
        <v>712</v>
      </c>
      <c r="D413" s="39">
        <v>0.87550000000000006</v>
      </c>
      <c r="E413" s="40" t="s">
        <v>686</v>
      </c>
    </row>
    <row r="414" spans="1:5" ht="15" x14ac:dyDescent="0.25">
      <c r="A414" s="37">
        <v>30460</v>
      </c>
      <c r="B414" s="38" t="s">
        <v>709</v>
      </c>
      <c r="C414" s="38" t="s">
        <v>713</v>
      </c>
      <c r="D414" s="39">
        <v>0.87550000000000006</v>
      </c>
      <c r="E414" s="40" t="s">
        <v>686</v>
      </c>
    </row>
    <row r="415" spans="1:5" ht="15" x14ac:dyDescent="0.25">
      <c r="A415" s="37">
        <v>30460</v>
      </c>
      <c r="B415" s="38" t="s">
        <v>709</v>
      </c>
      <c r="C415" s="38" t="s">
        <v>714</v>
      </c>
      <c r="D415" s="39">
        <v>0.87550000000000006</v>
      </c>
      <c r="E415" s="40" t="s">
        <v>686</v>
      </c>
    </row>
    <row r="416" spans="1:5" ht="15" x14ac:dyDescent="0.25">
      <c r="A416" s="37">
        <v>30460</v>
      </c>
      <c r="B416" s="38" t="s">
        <v>709</v>
      </c>
      <c r="C416" s="38" t="s">
        <v>715</v>
      </c>
      <c r="D416" s="39">
        <v>0.87550000000000006</v>
      </c>
      <c r="E416" s="40" t="s">
        <v>686</v>
      </c>
    </row>
    <row r="417" spans="1:5" ht="15" x14ac:dyDescent="0.25">
      <c r="A417" s="37">
        <v>31140</v>
      </c>
      <c r="B417" s="38" t="s">
        <v>641</v>
      </c>
      <c r="C417" s="38" t="s">
        <v>716</v>
      </c>
      <c r="D417" s="39">
        <v>0.86950000000000005</v>
      </c>
      <c r="E417" s="40" t="s">
        <v>686</v>
      </c>
    </row>
    <row r="418" spans="1:5" ht="15" x14ac:dyDescent="0.25">
      <c r="A418" s="37">
        <v>31140</v>
      </c>
      <c r="B418" s="38" t="s">
        <v>641</v>
      </c>
      <c r="C418" s="38" t="s">
        <v>717</v>
      </c>
      <c r="D418" s="39">
        <v>0.86950000000000005</v>
      </c>
      <c r="E418" s="40" t="s">
        <v>686</v>
      </c>
    </row>
    <row r="419" spans="1:5" ht="15" x14ac:dyDescent="0.25">
      <c r="A419" s="37">
        <v>31140</v>
      </c>
      <c r="B419" s="38" t="s">
        <v>641</v>
      </c>
      <c r="C419" s="38" t="s">
        <v>718</v>
      </c>
      <c r="D419" s="39">
        <v>0.86950000000000005</v>
      </c>
      <c r="E419" s="40" t="s">
        <v>686</v>
      </c>
    </row>
    <row r="420" spans="1:5" ht="15" x14ac:dyDescent="0.25">
      <c r="A420" s="37">
        <v>31140</v>
      </c>
      <c r="B420" s="38" t="s">
        <v>641</v>
      </c>
      <c r="C420" s="38" t="s">
        <v>719</v>
      </c>
      <c r="D420" s="39">
        <v>0.86950000000000005</v>
      </c>
      <c r="E420" s="40" t="s">
        <v>686</v>
      </c>
    </row>
    <row r="421" spans="1:5" ht="15" x14ac:dyDescent="0.25">
      <c r="A421" s="37">
        <v>31140</v>
      </c>
      <c r="B421" s="38" t="s">
        <v>641</v>
      </c>
      <c r="C421" s="38" t="s">
        <v>720</v>
      </c>
      <c r="D421" s="39">
        <v>0.86950000000000005</v>
      </c>
      <c r="E421" s="40" t="s">
        <v>686</v>
      </c>
    </row>
    <row r="422" spans="1:5" ht="15" x14ac:dyDescent="0.25">
      <c r="A422" s="37">
        <v>31140</v>
      </c>
      <c r="B422" s="38" t="s">
        <v>641</v>
      </c>
      <c r="C422" s="38" t="s">
        <v>721</v>
      </c>
      <c r="D422" s="39">
        <v>0.86950000000000005</v>
      </c>
      <c r="E422" s="40" t="s">
        <v>686</v>
      </c>
    </row>
    <row r="423" spans="1:5" ht="15" x14ac:dyDescent="0.25">
      <c r="A423" s="37">
        <v>36980</v>
      </c>
      <c r="B423" s="38" t="s">
        <v>722</v>
      </c>
      <c r="C423" s="38" t="s">
        <v>723</v>
      </c>
      <c r="D423" s="39">
        <v>0.84460000000000002</v>
      </c>
      <c r="E423" s="40" t="s">
        <v>686</v>
      </c>
    </row>
    <row r="424" spans="1:5" ht="15" x14ac:dyDescent="0.25">
      <c r="A424" s="37">
        <v>36980</v>
      </c>
      <c r="B424" s="38" t="s">
        <v>722</v>
      </c>
      <c r="C424" s="38" t="s">
        <v>724</v>
      </c>
      <c r="D424" s="39">
        <v>0.84460000000000002</v>
      </c>
      <c r="E424" s="40" t="s">
        <v>686</v>
      </c>
    </row>
    <row r="425" spans="1:5" ht="15" x14ac:dyDescent="0.25">
      <c r="A425" s="37">
        <v>36980</v>
      </c>
      <c r="B425" s="38" t="s">
        <v>722</v>
      </c>
      <c r="C425" s="38" t="s">
        <v>725</v>
      </c>
      <c r="D425" s="39">
        <v>0.84460000000000002</v>
      </c>
      <c r="E425" s="40" t="s">
        <v>686</v>
      </c>
    </row>
    <row r="426" spans="1:5" ht="15" x14ac:dyDescent="0.25">
      <c r="A426" s="37">
        <v>10780</v>
      </c>
      <c r="B426" s="38" t="s">
        <v>726</v>
      </c>
      <c r="C426" s="38" t="s">
        <v>727</v>
      </c>
      <c r="D426" s="39">
        <v>0.86610000000000009</v>
      </c>
      <c r="E426" s="40" t="s">
        <v>728</v>
      </c>
    </row>
    <row r="427" spans="1:5" ht="15" x14ac:dyDescent="0.25">
      <c r="A427" s="37">
        <v>10780</v>
      </c>
      <c r="B427" s="38" t="s">
        <v>726</v>
      </c>
      <c r="C427" s="38" t="s">
        <v>729</v>
      </c>
      <c r="D427" s="39">
        <v>0.86610000000000009</v>
      </c>
      <c r="E427" s="40" t="s">
        <v>728</v>
      </c>
    </row>
    <row r="428" spans="1:5" ht="15" x14ac:dyDescent="0.25">
      <c r="A428" s="37">
        <v>12940</v>
      </c>
      <c r="B428" s="38" t="s">
        <v>730</v>
      </c>
      <c r="C428" s="38" t="s">
        <v>731</v>
      </c>
      <c r="D428" s="39">
        <v>0.79170000000000007</v>
      </c>
      <c r="E428" s="40" t="s">
        <v>728</v>
      </c>
    </row>
    <row r="429" spans="1:5" ht="15" x14ac:dyDescent="0.25">
      <c r="A429" s="37">
        <v>12940</v>
      </c>
      <c r="B429" s="38" t="s">
        <v>730</v>
      </c>
      <c r="C429" s="38" t="s">
        <v>732</v>
      </c>
      <c r="D429" s="39">
        <v>0.79170000000000007</v>
      </c>
      <c r="E429" s="40" t="s">
        <v>728</v>
      </c>
    </row>
    <row r="430" spans="1:5" ht="15" x14ac:dyDescent="0.25">
      <c r="A430" s="37">
        <v>12940</v>
      </c>
      <c r="B430" s="38" t="s">
        <v>730</v>
      </c>
      <c r="C430" s="38" t="s">
        <v>733</v>
      </c>
      <c r="D430" s="39">
        <v>0.79170000000000007</v>
      </c>
      <c r="E430" s="40" t="s">
        <v>728</v>
      </c>
    </row>
    <row r="431" spans="1:5" ht="15" x14ac:dyDescent="0.25">
      <c r="A431" s="37">
        <v>12940</v>
      </c>
      <c r="B431" s="38" t="s">
        <v>730</v>
      </c>
      <c r="C431" s="38" t="s">
        <v>734</v>
      </c>
      <c r="D431" s="39">
        <v>0.79170000000000007</v>
      </c>
      <c r="E431" s="40" t="s">
        <v>728</v>
      </c>
    </row>
    <row r="432" spans="1:5" ht="15" x14ac:dyDescent="0.25">
      <c r="A432" s="37">
        <v>12940</v>
      </c>
      <c r="B432" s="38" t="s">
        <v>730</v>
      </c>
      <c r="C432" s="38" t="s">
        <v>735</v>
      </c>
      <c r="D432" s="39">
        <v>0.79170000000000007</v>
      </c>
      <c r="E432" s="40" t="s">
        <v>728</v>
      </c>
    </row>
    <row r="433" spans="1:5" ht="15" x14ac:dyDescent="0.25">
      <c r="A433" s="37">
        <v>12940</v>
      </c>
      <c r="B433" s="38" t="s">
        <v>730</v>
      </c>
      <c r="C433" s="38" t="s">
        <v>736</v>
      </c>
      <c r="D433" s="39">
        <v>0.79170000000000007</v>
      </c>
      <c r="E433" s="40" t="s">
        <v>728</v>
      </c>
    </row>
    <row r="434" spans="1:5" ht="15" x14ac:dyDescent="0.25">
      <c r="A434" s="37">
        <v>12940</v>
      </c>
      <c r="B434" s="38" t="s">
        <v>730</v>
      </c>
      <c r="C434" s="38" t="s">
        <v>737</v>
      </c>
      <c r="D434" s="39">
        <v>0.79170000000000007</v>
      </c>
      <c r="E434" s="40" t="s">
        <v>728</v>
      </c>
    </row>
    <row r="435" spans="1:5" ht="15" x14ac:dyDescent="0.25">
      <c r="A435" s="37">
        <v>12940</v>
      </c>
      <c r="B435" s="38" t="s">
        <v>730</v>
      </c>
      <c r="C435" s="38" t="s">
        <v>738</v>
      </c>
      <c r="D435" s="39">
        <v>0.79170000000000007</v>
      </c>
      <c r="E435" s="40" t="s">
        <v>728</v>
      </c>
    </row>
    <row r="436" spans="1:5" ht="15" x14ac:dyDescent="0.25">
      <c r="A436" s="37">
        <v>12940</v>
      </c>
      <c r="B436" s="38" t="s">
        <v>730</v>
      </c>
      <c r="C436" s="38" t="s">
        <v>739</v>
      </c>
      <c r="D436" s="39">
        <v>0.79170000000000007</v>
      </c>
      <c r="E436" s="40" t="s">
        <v>728</v>
      </c>
    </row>
    <row r="437" spans="1:5" ht="15" x14ac:dyDescent="0.25">
      <c r="A437" s="37">
        <v>12940</v>
      </c>
      <c r="B437" s="38" t="s">
        <v>730</v>
      </c>
      <c r="C437" s="38" t="s">
        <v>740</v>
      </c>
      <c r="D437" s="39">
        <v>0.79170000000000007</v>
      </c>
      <c r="E437" s="40" t="s">
        <v>728</v>
      </c>
    </row>
    <row r="438" spans="1:5" ht="15" x14ac:dyDescent="0.25">
      <c r="A438" s="37">
        <v>25220</v>
      </c>
      <c r="B438" s="38" t="s">
        <v>741</v>
      </c>
      <c r="C438" s="38" t="s">
        <v>742</v>
      </c>
      <c r="D438" s="39">
        <v>0.80249999999999999</v>
      </c>
      <c r="E438" s="40" t="s">
        <v>728</v>
      </c>
    </row>
    <row r="439" spans="1:5" ht="15" x14ac:dyDescent="0.25">
      <c r="A439" s="37">
        <v>26380</v>
      </c>
      <c r="B439" s="38" t="s">
        <v>743</v>
      </c>
      <c r="C439" s="38" t="s">
        <v>744</v>
      </c>
      <c r="D439" s="39">
        <v>0.68680000000000008</v>
      </c>
      <c r="E439" s="40" t="s">
        <v>728</v>
      </c>
    </row>
    <row r="440" spans="1:5" ht="15" x14ac:dyDescent="0.25">
      <c r="A440" s="37">
        <v>26380</v>
      </c>
      <c r="B440" s="38" t="s">
        <v>743</v>
      </c>
      <c r="C440" s="38" t="s">
        <v>745</v>
      </c>
      <c r="D440" s="39">
        <v>0.68680000000000008</v>
      </c>
      <c r="E440" s="40" t="s">
        <v>728</v>
      </c>
    </row>
    <row r="441" spans="1:5" ht="15" x14ac:dyDescent="0.25">
      <c r="A441" s="37">
        <v>29180</v>
      </c>
      <c r="B441" s="38" t="s">
        <v>746</v>
      </c>
      <c r="C441" s="38" t="s">
        <v>747</v>
      </c>
      <c r="D441" s="39">
        <v>0.77410000000000001</v>
      </c>
      <c r="E441" s="40" t="s">
        <v>728</v>
      </c>
    </row>
    <row r="442" spans="1:5" ht="15" x14ac:dyDescent="0.25">
      <c r="A442" s="37">
        <v>29180</v>
      </c>
      <c r="B442" s="38" t="s">
        <v>746</v>
      </c>
      <c r="C442" s="38" t="s">
        <v>748</v>
      </c>
      <c r="D442" s="39">
        <v>0.77410000000000001</v>
      </c>
      <c r="E442" s="40" t="s">
        <v>728</v>
      </c>
    </row>
    <row r="443" spans="1:5" ht="15" x14ac:dyDescent="0.25">
      <c r="A443" s="37">
        <v>29180</v>
      </c>
      <c r="B443" s="38" t="s">
        <v>746</v>
      </c>
      <c r="C443" s="38" t="s">
        <v>749</v>
      </c>
      <c r="D443" s="39">
        <v>0.77410000000000001</v>
      </c>
      <c r="E443" s="40" t="s">
        <v>728</v>
      </c>
    </row>
    <row r="444" spans="1:5" ht="15" x14ac:dyDescent="0.25">
      <c r="A444" s="37">
        <v>29180</v>
      </c>
      <c r="B444" s="38" t="s">
        <v>746</v>
      </c>
      <c r="C444" s="38" t="s">
        <v>750</v>
      </c>
      <c r="D444" s="39">
        <v>0.77410000000000001</v>
      </c>
      <c r="E444" s="40" t="s">
        <v>728</v>
      </c>
    </row>
    <row r="445" spans="1:5" ht="15" x14ac:dyDescent="0.25">
      <c r="A445" s="37">
        <v>29180</v>
      </c>
      <c r="B445" s="38" t="s">
        <v>746</v>
      </c>
      <c r="C445" s="38" t="s">
        <v>751</v>
      </c>
      <c r="D445" s="39">
        <v>0.77410000000000001</v>
      </c>
      <c r="E445" s="40" t="s">
        <v>728</v>
      </c>
    </row>
    <row r="446" spans="1:5" ht="15" x14ac:dyDescent="0.25">
      <c r="A446" s="37">
        <v>29340</v>
      </c>
      <c r="B446" s="38" t="s">
        <v>752</v>
      </c>
      <c r="C446" s="38" t="s">
        <v>753</v>
      </c>
      <c r="D446" s="39">
        <v>0.77429999999999999</v>
      </c>
      <c r="E446" s="40" t="s">
        <v>728</v>
      </c>
    </row>
    <row r="447" spans="1:5" ht="15" x14ac:dyDescent="0.25">
      <c r="A447" s="37">
        <v>29340</v>
      </c>
      <c r="B447" s="38" t="s">
        <v>752</v>
      </c>
      <c r="C447" s="38" t="s">
        <v>754</v>
      </c>
      <c r="D447" s="39">
        <v>0.77429999999999999</v>
      </c>
      <c r="E447" s="40" t="s">
        <v>728</v>
      </c>
    </row>
    <row r="448" spans="1:5" ht="15" x14ac:dyDescent="0.25">
      <c r="A448" s="37">
        <v>33740</v>
      </c>
      <c r="B448" s="38" t="s">
        <v>755</v>
      </c>
      <c r="C448" s="38" t="s">
        <v>756</v>
      </c>
      <c r="D448" s="39">
        <v>0.75090000000000001</v>
      </c>
      <c r="E448" s="40" t="s">
        <v>728</v>
      </c>
    </row>
    <row r="449" spans="1:5" ht="15" x14ac:dyDescent="0.25">
      <c r="A449" s="37">
        <v>33740</v>
      </c>
      <c r="B449" s="38" t="s">
        <v>755</v>
      </c>
      <c r="C449" s="38" t="s">
        <v>757</v>
      </c>
      <c r="D449" s="39">
        <v>0.75090000000000001</v>
      </c>
      <c r="E449" s="40" t="s">
        <v>728</v>
      </c>
    </row>
    <row r="450" spans="1:5" ht="15" x14ac:dyDescent="0.25">
      <c r="A450" s="37">
        <v>33740</v>
      </c>
      <c r="B450" s="38" t="s">
        <v>755</v>
      </c>
      <c r="C450" s="38" t="s">
        <v>758</v>
      </c>
      <c r="D450" s="39">
        <v>0.75090000000000001</v>
      </c>
      <c r="E450" s="40" t="s">
        <v>728</v>
      </c>
    </row>
    <row r="451" spans="1:5" ht="15" x14ac:dyDescent="0.25">
      <c r="A451" s="37">
        <v>35380</v>
      </c>
      <c r="B451" s="38" t="s">
        <v>759</v>
      </c>
      <c r="C451" s="38" t="s">
        <v>760</v>
      </c>
      <c r="D451" s="39">
        <v>0.83000000000000007</v>
      </c>
      <c r="E451" s="40" t="s">
        <v>728</v>
      </c>
    </row>
    <row r="452" spans="1:5" ht="15" x14ac:dyDescent="0.25">
      <c r="A452" s="37">
        <v>35380</v>
      </c>
      <c r="B452" s="38" t="s">
        <v>759</v>
      </c>
      <c r="C452" s="38" t="s">
        <v>761</v>
      </c>
      <c r="D452" s="39">
        <v>0.83000000000000007</v>
      </c>
      <c r="E452" s="40" t="s">
        <v>728</v>
      </c>
    </row>
    <row r="453" spans="1:5" ht="15" x14ac:dyDescent="0.25">
      <c r="A453" s="37">
        <v>35380</v>
      </c>
      <c r="B453" s="38" t="s">
        <v>759</v>
      </c>
      <c r="C453" s="38" t="s">
        <v>762</v>
      </c>
      <c r="D453" s="39">
        <v>0.83000000000000007</v>
      </c>
      <c r="E453" s="40" t="s">
        <v>728</v>
      </c>
    </row>
    <row r="454" spans="1:5" ht="15" x14ac:dyDescent="0.25">
      <c r="A454" s="37">
        <v>35380</v>
      </c>
      <c r="B454" s="38" t="s">
        <v>759</v>
      </c>
      <c r="C454" s="38" t="s">
        <v>763</v>
      </c>
      <c r="D454" s="39">
        <v>0.83000000000000007</v>
      </c>
      <c r="E454" s="40" t="s">
        <v>728</v>
      </c>
    </row>
    <row r="455" spans="1:5" ht="15" x14ac:dyDescent="0.25">
      <c r="A455" s="37">
        <v>35380</v>
      </c>
      <c r="B455" s="38" t="s">
        <v>759</v>
      </c>
      <c r="C455" s="38" t="s">
        <v>764</v>
      </c>
      <c r="D455" s="39">
        <v>0.83000000000000007</v>
      </c>
      <c r="E455" s="40" t="s">
        <v>728</v>
      </c>
    </row>
    <row r="456" spans="1:5" ht="15" x14ac:dyDescent="0.25">
      <c r="A456" s="37">
        <v>35380</v>
      </c>
      <c r="B456" s="38" t="s">
        <v>759</v>
      </c>
      <c r="C456" s="38" t="s">
        <v>765</v>
      </c>
      <c r="D456" s="39">
        <v>0.83000000000000007</v>
      </c>
      <c r="E456" s="40" t="s">
        <v>728</v>
      </c>
    </row>
    <row r="457" spans="1:5" ht="15" x14ac:dyDescent="0.25">
      <c r="A457" s="37">
        <v>35380</v>
      </c>
      <c r="B457" s="38" t="s">
        <v>759</v>
      </c>
      <c r="C457" s="38" t="s">
        <v>766</v>
      </c>
      <c r="D457" s="39">
        <v>0.83000000000000007</v>
      </c>
      <c r="E457" s="40" t="s">
        <v>728</v>
      </c>
    </row>
    <row r="458" spans="1:5" ht="15" x14ac:dyDescent="0.25">
      <c r="A458" s="37">
        <v>35380</v>
      </c>
      <c r="B458" s="38" t="s">
        <v>759</v>
      </c>
      <c r="C458" s="38" t="s">
        <v>767</v>
      </c>
      <c r="D458" s="39">
        <v>0.83000000000000007</v>
      </c>
      <c r="E458" s="40" t="s">
        <v>728</v>
      </c>
    </row>
    <row r="459" spans="1:5" ht="15" x14ac:dyDescent="0.25">
      <c r="A459" s="37">
        <v>43340</v>
      </c>
      <c r="B459" s="38" t="s">
        <v>768</v>
      </c>
      <c r="C459" s="38" t="s">
        <v>769</v>
      </c>
      <c r="D459" s="39">
        <v>0.80930000000000002</v>
      </c>
      <c r="E459" s="40" t="s">
        <v>728</v>
      </c>
    </row>
    <row r="460" spans="1:5" ht="15" x14ac:dyDescent="0.25">
      <c r="A460" s="37">
        <v>43340</v>
      </c>
      <c r="B460" s="38" t="s">
        <v>768</v>
      </c>
      <c r="C460" s="38" t="s">
        <v>770</v>
      </c>
      <c r="D460" s="39">
        <v>0.80930000000000002</v>
      </c>
      <c r="E460" s="40" t="s">
        <v>728</v>
      </c>
    </row>
    <row r="461" spans="1:5" ht="15" x14ac:dyDescent="0.25">
      <c r="A461" s="37">
        <v>43340</v>
      </c>
      <c r="B461" s="38" t="s">
        <v>768</v>
      </c>
      <c r="C461" s="38" t="s">
        <v>771</v>
      </c>
      <c r="D461" s="39">
        <v>0.80930000000000002</v>
      </c>
      <c r="E461" s="40" t="s">
        <v>728</v>
      </c>
    </row>
    <row r="462" spans="1:5" ht="15" x14ac:dyDescent="0.25">
      <c r="A462" s="37">
        <v>12700</v>
      </c>
      <c r="B462" s="38" t="s">
        <v>772</v>
      </c>
      <c r="C462" s="38" t="s">
        <v>773</v>
      </c>
      <c r="D462" s="39">
        <v>1.2098</v>
      </c>
      <c r="E462" s="40" t="s">
        <v>774</v>
      </c>
    </row>
    <row r="463" spans="1:5" ht="15" x14ac:dyDescent="0.25">
      <c r="A463" s="37">
        <v>14454</v>
      </c>
      <c r="B463" s="38" t="s">
        <v>775</v>
      </c>
      <c r="C463" s="38" t="s">
        <v>776</v>
      </c>
      <c r="D463" s="39">
        <v>1.2001000000000002</v>
      </c>
      <c r="E463" s="40" t="s">
        <v>774</v>
      </c>
    </row>
    <row r="464" spans="1:5" ht="15" x14ac:dyDescent="0.25">
      <c r="A464" s="37">
        <v>14454</v>
      </c>
      <c r="B464" s="38" t="s">
        <v>775</v>
      </c>
      <c r="C464" s="38" t="s">
        <v>777</v>
      </c>
      <c r="D464" s="39">
        <v>1.2001000000000002</v>
      </c>
      <c r="E464" s="40" t="s">
        <v>774</v>
      </c>
    </row>
    <row r="465" spans="1:5" ht="15" x14ac:dyDescent="0.25">
      <c r="A465" s="37">
        <v>14454</v>
      </c>
      <c r="B465" s="38" t="s">
        <v>775</v>
      </c>
      <c r="C465" s="38" t="s">
        <v>778</v>
      </c>
      <c r="D465" s="39">
        <v>1.2001000000000002</v>
      </c>
      <c r="E465" s="40" t="s">
        <v>774</v>
      </c>
    </row>
    <row r="466" spans="1:5" ht="15" x14ac:dyDescent="0.25">
      <c r="A466" s="37">
        <v>15764</v>
      </c>
      <c r="B466" s="38" t="s">
        <v>779</v>
      </c>
      <c r="C466" s="38" t="s">
        <v>780</v>
      </c>
      <c r="D466" s="39">
        <v>1.0853000000000002</v>
      </c>
      <c r="E466" s="40" t="s">
        <v>774</v>
      </c>
    </row>
    <row r="467" spans="1:5" ht="15" x14ac:dyDescent="0.25">
      <c r="A467" s="37">
        <v>15764</v>
      </c>
      <c r="B467" s="38" t="s">
        <v>779</v>
      </c>
      <c r="C467" s="38" t="s">
        <v>781</v>
      </c>
      <c r="D467" s="39">
        <v>1.0853000000000002</v>
      </c>
      <c r="E467" s="40" t="s">
        <v>774</v>
      </c>
    </row>
    <row r="468" spans="1:5" ht="15" x14ac:dyDescent="0.25">
      <c r="A468" s="37">
        <v>38340</v>
      </c>
      <c r="B468" s="38" t="s">
        <v>782</v>
      </c>
      <c r="C468" s="38" t="s">
        <v>783</v>
      </c>
      <c r="D468" s="39">
        <v>1.0406</v>
      </c>
      <c r="E468" s="40" t="s">
        <v>774</v>
      </c>
    </row>
    <row r="469" spans="1:5" ht="15" x14ac:dyDescent="0.25">
      <c r="A469" s="37">
        <v>39300</v>
      </c>
      <c r="B469" s="38" t="s">
        <v>784</v>
      </c>
      <c r="C469" s="38" t="s">
        <v>785</v>
      </c>
      <c r="D469" s="39">
        <v>1.0262</v>
      </c>
      <c r="E469" s="40" t="s">
        <v>774</v>
      </c>
    </row>
    <row r="470" spans="1:5" ht="15" x14ac:dyDescent="0.25">
      <c r="A470" s="37">
        <v>44140</v>
      </c>
      <c r="B470" s="38" t="s">
        <v>786</v>
      </c>
      <c r="C470" s="38" t="s">
        <v>787</v>
      </c>
      <c r="D470" s="39">
        <v>0.94500000000000006</v>
      </c>
      <c r="E470" s="40" t="s">
        <v>774</v>
      </c>
    </row>
    <row r="471" spans="1:5" ht="15" x14ac:dyDescent="0.25">
      <c r="A471" s="37">
        <v>44140</v>
      </c>
      <c r="B471" s="38" t="s">
        <v>786</v>
      </c>
      <c r="C471" s="38" t="s">
        <v>788</v>
      </c>
      <c r="D471" s="39">
        <v>0.94500000000000006</v>
      </c>
      <c r="E471" s="40" t="s">
        <v>774</v>
      </c>
    </row>
    <row r="472" spans="1:5" ht="15" x14ac:dyDescent="0.25">
      <c r="A472" s="37">
        <v>44140</v>
      </c>
      <c r="B472" s="38" t="s">
        <v>786</v>
      </c>
      <c r="C472" s="38" t="s">
        <v>789</v>
      </c>
      <c r="D472" s="39">
        <v>0.94500000000000006</v>
      </c>
      <c r="E472" s="40" t="s">
        <v>774</v>
      </c>
    </row>
    <row r="473" spans="1:5" ht="15" x14ac:dyDescent="0.25">
      <c r="A473" s="37">
        <v>49340</v>
      </c>
      <c r="B473" s="38" t="s">
        <v>311</v>
      </c>
      <c r="C473" s="38" t="s">
        <v>790</v>
      </c>
      <c r="D473" s="39">
        <v>1.0905</v>
      </c>
      <c r="E473" s="40" t="s">
        <v>774</v>
      </c>
    </row>
    <row r="474" spans="1:5" ht="15" x14ac:dyDescent="0.25">
      <c r="A474" s="37">
        <v>12580</v>
      </c>
      <c r="B474" s="38" t="s">
        <v>791</v>
      </c>
      <c r="C474" s="38" t="s">
        <v>792</v>
      </c>
      <c r="D474" s="39">
        <v>0.95140000000000002</v>
      </c>
      <c r="E474" s="40" t="s">
        <v>793</v>
      </c>
    </row>
    <row r="475" spans="1:5" ht="15" x14ac:dyDescent="0.25">
      <c r="A475" s="37">
        <v>12580</v>
      </c>
      <c r="B475" s="38" t="s">
        <v>791</v>
      </c>
      <c r="C475" s="38" t="s">
        <v>794</v>
      </c>
      <c r="D475" s="39">
        <v>0.95140000000000002</v>
      </c>
      <c r="E475" s="40" t="s">
        <v>793</v>
      </c>
    </row>
    <row r="476" spans="1:5" ht="15" x14ac:dyDescent="0.25">
      <c r="A476" s="37">
        <v>12580</v>
      </c>
      <c r="B476" s="38" t="s">
        <v>791</v>
      </c>
      <c r="C476" s="38" t="s">
        <v>795</v>
      </c>
      <c r="D476" s="39">
        <v>0.95140000000000002</v>
      </c>
      <c r="E476" s="40" t="s">
        <v>793</v>
      </c>
    </row>
    <row r="477" spans="1:5" ht="15" x14ac:dyDescent="0.25">
      <c r="A477" s="37">
        <v>12580</v>
      </c>
      <c r="B477" s="38" t="s">
        <v>791</v>
      </c>
      <c r="C477" s="38" t="s">
        <v>796</v>
      </c>
      <c r="D477" s="39">
        <v>0.95140000000000002</v>
      </c>
      <c r="E477" s="40" t="s">
        <v>793</v>
      </c>
    </row>
    <row r="478" spans="1:5" ht="15" x14ac:dyDescent="0.25">
      <c r="A478" s="37">
        <v>12580</v>
      </c>
      <c r="B478" s="38" t="s">
        <v>791</v>
      </c>
      <c r="C478" s="38" t="s">
        <v>797</v>
      </c>
      <c r="D478" s="39">
        <v>0.95140000000000002</v>
      </c>
      <c r="E478" s="40" t="s">
        <v>793</v>
      </c>
    </row>
    <row r="479" spans="1:5" ht="15" x14ac:dyDescent="0.25">
      <c r="A479" s="37">
        <v>12580</v>
      </c>
      <c r="B479" s="38" t="s">
        <v>791</v>
      </c>
      <c r="C479" s="38" t="s">
        <v>798</v>
      </c>
      <c r="D479" s="39">
        <v>0.95140000000000002</v>
      </c>
      <c r="E479" s="40" t="s">
        <v>793</v>
      </c>
    </row>
    <row r="480" spans="1:5" ht="15" x14ac:dyDescent="0.25">
      <c r="A480" s="37">
        <v>12580</v>
      </c>
      <c r="B480" s="38" t="s">
        <v>791</v>
      </c>
      <c r="C480" s="38" t="s">
        <v>799</v>
      </c>
      <c r="D480" s="39">
        <v>0.95140000000000002</v>
      </c>
      <c r="E480" s="40" t="s">
        <v>793</v>
      </c>
    </row>
    <row r="481" spans="1:5" ht="15" x14ac:dyDescent="0.25">
      <c r="A481" s="37">
        <v>15680</v>
      </c>
      <c r="B481" s="38" t="s">
        <v>800</v>
      </c>
      <c r="C481" s="38" t="s">
        <v>801</v>
      </c>
      <c r="D481" s="39">
        <v>0.87640000000000007</v>
      </c>
      <c r="E481" s="40" t="s">
        <v>793</v>
      </c>
    </row>
    <row r="482" spans="1:5" ht="15" x14ac:dyDescent="0.25">
      <c r="A482" s="37">
        <v>19060</v>
      </c>
      <c r="B482" s="38" t="s">
        <v>802</v>
      </c>
      <c r="C482" s="38" t="s">
        <v>803</v>
      </c>
      <c r="D482" s="39">
        <v>0.90240000000000009</v>
      </c>
      <c r="E482" s="40" t="s">
        <v>793</v>
      </c>
    </row>
    <row r="483" spans="1:5" ht="15" x14ac:dyDescent="0.25">
      <c r="A483" s="37">
        <v>23224</v>
      </c>
      <c r="B483" s="42"/>
      <c r="C483" s="42" t="s">
        <v>804</v>
      </c>
      <c r="D483" s="39">
        <v>0.97550000000000003</v>
      </c>
      <c r="E483" s="40" t="s">
        <v>793</v>
      </c>
    </row>
    <row r="484" spans="1:5" ht="15" x14ac:dyDescent="0.25">
      <c r="A484" s="37">
        <v>23224</v>
      </c>
      <c r="B484" s="42"/>
      <c r="C484" s="42" t="s">
        <v>805</v>
      </c>
      <c r="D484" s="39">
        <v>0.97550000000000003</v>
      </c>
      <c r="E484" s="40" t="s">
        <v>793</v>
      </c>
    </row>
    <row r="485" spans="1:5" ht="15" x14ac:dyDescent="0.25">
      <c r="A485" s="37">
        <v>25180</v>
      </c>
      <c r="B485" s="38" t="s">
        <v>806</v>
      </c>
      <c r="C485" s="38" t="s">
        <v>807</v>
      </c>
      <c r="D485" s="39">
        <v>0.86780000000000002</v>
      </c>
      <c r="E485" s="40" t="s">
        <v>793</v>
      </c>
    </row>
    <row r="486" spans="1:5" ht="15" x14ac:dyDescent="0.25">
      <c r="A486" s="37">
        <v>41540</v>
      </c>
      <c r="B486" s="38" t="s">
        <v>319</v>
      </c>
      <c r="C486" s="38" t="s">
        <v>808</v>
      </c>
      <c r="D486" s="39">
        <v>0.92200000000000004</v>
      </c>
      <c r="E486" s="40" t="s">
        <v>793</v>
      </c>
    </row>
    <row r="487" spans="1:5" ht="15" x14ac:dyDescent="0.25">
      <c r="A487" s="37">
        <v>41540</v>
      </c>
      <c r="B487" s="38" t="s">
        <v>319</v>
      </c>
      <c r="C487" s="38" t="s">
        <v>809</v>
      </c>
      <c r="D487" s="39">
        <v>0.92200000000000004</v>
      </c>
      <c r="E487" s="40" t="s">
        <v>793</v>
      </c>
    </row>
    <row r="488" spans="1:5" ht="15" x14ac:dyDescent="0.25">
      <c r="A488" s="37">
        <v>41540</v>
      </c>
      <c r="B488" s="38" t="s">
        <v>319</v>
      </c>
      <c r="C488" s="38" t="s">
        <v>810</v>
      </c>
      <c r="D488" s="39">
        <v>0.92200000000000004</v>
      </c>
      <c r="E488" s="40" t="s">
        <v>793</v>
      </c>
    </row>
    <row r="489" spans="1:5" ht="15" x14ac:dyDescent="0.25">
      <c r="A489" s="37">
        <v>47894</v>
      </c>
      <c r="B489" s="38" t="s">
        <v>313</v>
      </c>
      <c r="C489" s="38" t="s">
        <v>811</v>
      </c>
      <c r="D489" s="39">
        <v>1.0202</v>
      </c>
      <c r="E489" s="40" t="s">
        <v>793</v>
      </c>
    </row>
    <row r="490" spans="1:5" ht="15" x14ac:dyDescent="0.25">
      <c r="A490" s="37">
        <v>47894</v>
      </c>
      <c r="B490" s="38" t="s">
        <v>313</v>
      </c>
      <c r="C490" s="38" t="s">
        <v>812</v>
      </c>
      <c r="D490" s="39">
        <v>1.0202</v>
      </c>
      <c r="E490" s="40" t="s">
        <v>793</v>
      </c>
    </row>
    <row r="491" spans="1:5" ht="15" x14ac:dyDescent="0.25">
      <c r="A491" s="37">
        <v>47894</v>
      </c>
      <c r="B491" s="38" t="s">
        <v>313</v>
      </c>
      <c r="C491" s="38" t="s">
        <v>813</v>
      </c>
      <c r="D491" s="39">
        <v>1.0202</v>
      </c>
      <c r="E491" s="40" t="s">
        <v>793</v>
      </c>
    </row>
    <row r="492" spans="1:5" ht="15" x14ac:dyDescent="0.25">
      <c r="A492" s="37">
        <v>48864</v>
      </c>
      <c r="B492" s="38" t="s">
        <v>321</v>
      </c>
      <c r="C492" s="38" t="s">
        <v>814</v>
      </c>
      <c r="D492" s="39">
        <v>1.0939000000000001</v>
      </c>
      <c r="E492" s="40" t="s">
        <v>793</v>
      </c>
    </row>
    <row r="493" spans="1:5" ht="15" x14ac:dyDescent="0.25">
      <c r="A493" s="37">
        <v>12620</v>
      </c>
      <c r="B493" s="38" t="s">
        <v>815</v>
      </c>
      <c r="C493" s="38" t="s">
        <v>816</v>
      </c>
      <c r="D493" s="39">
        <v>0.91620000000000001</v>
      </c>
      <c r="E493" s="40" t="s">
        <v>817</v>
      </c>
    </row>
    <row r="494" spans="1:5" ht="15" x14ac:dyDescent="0.25">
      <c r="A494" s="37">
        <v>30340</v>
      </c>
      <c r="B494" s="38" t="s">
        <v>818</v>
      </c>
      <c r="C494" s="38" t="s">
        <v>819</v>
      </c>
      <c r="D494" s="39">
        <v>0.86670000000000003</v>
      </c>
      <c r="E494" s="40" t="s">
        <v>817</v>
      </c>
    </row>
    <row r="495" spans="1:5" ht="15" x14ac:dyDescent="0.25">
      <c r="A495" s="37">
        <v>38860</v>
      </c>
      <c r="B495" s="38" t="s">
        <v>820</v>
      </c>
      <c r="C495" s="38" t="s">
        <v>821</v>
      </c>
      <c r="D495" s="39">
        <v>0.98470000000000002</v>
      </c>
      <c r="E495" s="40" t="s">
        <v>817</v>
      </c>
    </row>
    <row r="496" spans="1:5" ht="15" x14ac:dyDescent="0.25">
      <c r="A496" s="37">
        <v>38860</v>
      </c>
      <c r="B496" s="38" t="s">
        <v>820</v>
      </c>
      <c r="C496" s="38" t="s">
        <v>822</v>
      </c>
      <c r="D496" s="39">
        <v>0.98470000000000002</v>
      </c>
      <c r="E496" s="40" t="s">
        <v>817</v>
      </c>
    </row>
    <row r="497" spans="1:5" ht="15" x14ac:dyDescent="0.25">
      <c r="A497" s="37">
        <v>38860</v>
      </c>
      <c r="B497" s="38" t="s">
        <v>820</v>
      </c>
      <c r="C497" s="38" t="s">
        <v>823</v>
      </c>
      <c r="D497" s="39">
        <v>0.98470000000000002</v>
      </c>
      <c r="E497" s="40" t="s">
        <v>817</v>
      </c>
    </row>
    <row r="498" spans="1:5" ht="15" x14ac:dyDescent="0.25">
      <c r="A498" s="37">
        <v>11460</v>
      </c>
      <c r="B498" s="38" t="s">
        <v>824</v>
      </c>
      <c r="C498" s="38" t="s">
        <v>825</v>
      </c>
      <c r="D498" s="39">
        <v>1.0170000000000001</v>
      </c>
      <c r="E498" s="40" t="s">
        <v>826</v>
      </c>
    </row>
    <row r="499" spans="1:5" ht="15" x14ac:dyDescent="0.25">
      <c r="A499" s="37">
        <v>12980</v>
      </c>
      <c r="B499" s="38" t="s">
        <v>827</v>
      </c>
      <c r="C499" s="38" t="s">
        <v>828</v>
      </c>
      <c r="D499" s="39">
        <v>0.90460000000000007</v>
      </c>
      <c r="E499" s="40" t="s">
        <v>826</v>
      </c>
    </row>
    <row r="500" spans="1:5" ht="15" x14ac:dyDescent="0.25">
      <c r="A500" s="37">
        <v>13020</v>
      </c>
      <c r="B500" s="38" t="s">
        <v>829</v>
      </c>
      <c r="C500" s="38" t="s">
        <v>830</v>
      </c>
      <c r="D500" s="39">
        <v>0.90690000000000004</v>
      </c>
      <c r="E500" s="40" t="s">
        <v>826</v>
      </c>
    </row>
    <row r="501" spans="1:5" ht="15" x14ac:dyDescent="0.25">
      <c r="A501" s="37">
        <v>19804</v>
      </c>
      <c r="B501" s="38" t="s">
        <v>831</v>
      </c>
      <c r="C501" s="38" t="s">
        <v>832</v>
      </c>
      <c r="D501" s="39">
        <v>0.89290000000000003</v>
      </c>
      <c r="E501" s="40" t="s">
        <v>826</v>
      </c>
    </row>
    <row r="502" spans="1:5" ht="15" x14ac:dyDescent="0.25">
      <c r="A502" s="37">
        <v>22420</v>
      </c>
      <c r="B502" s="38" t="s">
        <v>833</v>
      </c>
      <c r="C502" s="38" t="s">
        <v>834</v>
      </c>
      <c r="D502" s="39">
        <v>1.0694000000000001</v>
      </c>
      <c r="E502" s="40" t="s">
        <v>826</v>
      </c>
    </row>
    <row r="503" spans="1:5" ht="15" x14ac:dyDescent="0.25">
      <c r="A503" s="37">
        <v>24340</v>
      </c>
      <c r="B503" s="38" t="s">
        <v>835</v>
      </c>
      <c r="C503" s="43" t="s">
        <v>836</v>
      </c>
      <c r="D503" s="39">
        <v>0.89419999999999999</v>
      </c>
      <c r="E503" s="40" t="s">
        <v>826</v>
      </c>
    </row>
    <row r="504" spans="1:5" ht="15" x14ac:dyDescent="0.25">
      <c r="A504" s="37">
        <v>24340</v>
      </c>
      <c r="B504" s="38" t="s">
        <v>835</v>
      </c>
      <c r="C504" s="43" t="s">
        <v>837</v>
      </c>
      <c r="D504" s="39">
        <v>0.89419999999999999</v>
      </c>
      <c r="E504" s="40" t="s">
        <v>826</v>
      </c>
    </row>
    <row r="505" spans="1:5" ht="15" x14ac:dyDescent="0.25">
      <c r="A505" s="37">
        <v>24340</v>
      </c>
      <c r="B505" s="38" t="s">
        <v>835</v>
      </c>
      <c r="C505" s="38" t="s">
        <v>838</v>
      </c>
      <c r="D505" s="39">
        <v>0.89419999999999999</v>
      </c>
      <c r="E505" s="40" t="s">
        <v>826</v>
      </c>
    </row>
    <row r="506" spans="1:5" ht="15" x14ac:dyDescent="0.25">
      <c r="A506" s="37">
        <v>24340</v>
      </c>
      <c r="B506" s="38" t="s">
        <v>835</v>
      </c>
      <c r="C506" s="38" t="s">
        <v>839</v>
      </c>
      <c r="D506" s="39">
        <v>0.89419999999999999</v>
      </c>
      <c r="E506" s="40" t="s">
        <v>826</v>
      </c>
    </row>
    <row r="507" spans="1:5" ht="15" x14ac:dyDescent="0.25">
      <c r="A507" s="37">
        <v>27100</v>
      </c>
      <c r="B507" s="38" t="s">
        <v>840</v>
      </c>
      <c r="C507" s="38" t="s">
        <v>841</v>
      </c>
      <c r="D507" s="39">
        <v>0.77240000000000009</v>
      </c>
      <c r="E507" s="40" t="s">
        <v>826</v>
      </c>
    </row>
    <row r="508" spans="1:5" ht="15" x14ac:dyDescent="0.25">
      <c r="A508" s="37">
        <v>28020</v>
      </c>
      <c r="B508" s="38" t="s">
        <v>842</v>
      </c>
      <c r="C508" s="38" t="s">
        <v>843</v>
      </c>
      <c r="D508" s="39">
        <v>0.93310000000000004</v>
      </c>
      <c r="E508" s="40" t="s">
        <v>826</v>
      </c>
    </row>
    <row r="509" spans="1:5" ht="15" x14ac:dyDescent="0.25">
      <c r="A509" s="37">
        <v>29620</v>
      </c>
      <c r="B509" s="38" t="s">
        <v>844</v>
      </c>
      <c r="C509" s="38" t="s">
        <v>845</v>
      </c>
      <c r="D509" s="39">
        <v>0.93590000000000007</v>
      </c>
      <c r="E509" s="40" t="s">
        <v>826</v>
      </c>
    </row>
    <row r="510" spans="1:5" ht="15" x14ac:dyDescent="0.25">
      <c r="A510" s="37">
        <v>29620</v>
      </c>
      <c r="B510" s="38" t="s">
        <v>844</v>
      </c>
      <c r="C510" s="38" t="s">
        <v>846</v>
      </c>
      <c r="D510" s="39">
        <v>0.93590000000000007</v>
      </c>
      <c r="E510" s="40" t="s">
        <v>826</v>
      </c>
    </row>
    <row r="511" spans="1:5" ht="15" x14ac:dyDescent="0.25">
      <c r="A511" s="37">
        <v>29620</v>
      </c>
      <c r="B511" s="38" t="s">
        <v>844</v>
      </c>
      <c r="C511" s="38" t="s">
        <v>847</v>
      </c>
      <c r="D511" s="39">
        <v>0.93590000000000007</v>
      </c>
      <c r="E511" s="40" t="s">
        <v>826</v>
      </c>
    </row>
    <row r="512" spans="1:5" ht="15" x14ac:dyDescent="0.25">
      <c r="A512" s="37">
        <v>29620</v>
      </c>
      <c r="B512" s="38" t="s">
        <v>844</v>
      </c>
      <c r="C512" s="38" t="s">
        <v>848</v>
      </c>
      <c r="D512" s="39">
        <v>0.93590000000000007</v>
      </c>
      <c r="E512" s="40" t="s">
        <v>826</v>
      </c>
    </row>
    <row r="513" spans="1:5" ht="15" x14ac:dyDescent="0.25">
      <c r="A513" s="37">
        <v>33220</v>
      </c>
      <c r="B513" s="38" t="s">
        <v>849</v>
      </c>
      <c r="C513" s="38" t="s">
        <v>850</v>
      </c>
      <c r="D513" s="39">
        <v>0.87790000000000001</v>
      </c>
      <c r="E513" s="40" t="s">
        <v>826</v>
      </c>
    </row>
    <row r="514" spans="1:5" ht="15" x14ac:dyDescent="0.25">
      <c r="A514" s="37">
        <v>33780</v>
      </c>
      <c r="B514" s="38" t="s">
        <v>851</v>
      </c>
      <c r="C514" s="38" t="s">
        <v>852</v>
      </c>
      <c r="D514" s="39">
        <v>0.871</v>
      </c>
      <c r="E514" s="40" t="s">
        <v>826</v>
      </c>
    </row>
    <row r="515" spans="1:5" ht="15" x14ac:dyDescent="0.25">
      <c r="A515" s="37">
        <v>34740</v>
      </c>
      <c r="B515" s="38" t="s">
        <v>853</v>
      </c>
      <c r="C515" s="38" t="s">
        <v>854</v>
      </c>
      <c r="D515" s="39">
        <v>0.88819999999999999</v>
      </c>
      <c r="E515" s="40" t="s">
        <v>826</v>
      </c>
    </row>
    <row r="516" spans="1:5" ht="15" x14ac:dyDescent="0.25">
      <c r="A516" s="37">
        <v>35660</v>
      </c>
      <c r="B516" s="38" t="s">
        <v>855</v>
      </c>
      <c r="C516" s="38" t="s">
        <v>856</v>
      </c>
      <c r="D516" s="39">
        <v>0.82590000000000008</v>
      </c>
      <c r="E516" s="40" t="s">
        <v>826</v>
      </c>
    </row>
    <row r="517" spans="1:5" ht="15" x14ac:dyDescent="0.25">
      <c r="A517" s="37">
        <v>40980</v>
      </c>
      <c r="B517" s="38" t="s">
        <v>857</v>
      </c>
      <c r="C517" s="38" t="s">
        <v>858</v>
      </c>
      <c r="D517" s="39">
        <v>0.87880000000000003</v>
      </c>
      <c r="E517" s="40" t="s">
        <v>826</v>
      </c>
    </row>
    <row r="518" spans="1:5" ht="15" x14ac:dyDescent="0.25">
      <c r="A518" s="37">
        <v>43780</v>
      </c>
      <c r="B518" s="38" t="s">
        <v>650</v>
      </c>
      <c r="C518" s="38" t="s">
        <v>859</v>
      </c>
      <c r="D518" s="39">
        <v>0.99050000000000005</v>
      </c>
      <c r="E518" s="40" t="s">
        <v>826</v>
      </c>
    </row>
    <row r="519" spans="1:5" ht="15" x14ac:dyDescent="0.25">
      <c r="A519" s="37">
        <v>47664</v>
      </c>
      <c r="B519" s="38" t="s">
        <v>860</v>
      </c>
      <c r="C519" s="38" t="s">
        <v>861</v>
      </c>
      <c r="D519" s="39">
        <v>0.91010000000000002</v>
      </c>
      <c r="E519" s="40" t="s">
        <v>826</v>
      </c>
    </row>
    <row r="520" spans="1:5" ht="15" x14ac:dyDescent="0.25">
      <c r="A520" s="37">
        <v>47664</v>
      </c>
      <c r="B520" s="38" t="s">
        <v>860</v>
      </c>
      <c r="C520" s="38" t="s">
        <v>862</v>
      </c>
      <c r="D520" s="39">
        <v>0.91010000000000002</v>
      </c>
      <c r="E520" s="40" t="s">
        <v>826</v>
      </c>
    </row>
    <row r="521" spans="1:5" ht="15" x14ac:dyDescent="0.25">
      <c r="A521" s="37">
        <v>47664</v>
      </c>
      <c r="B521" s="38" t="s">
        <v>860</v>
      </c>
      <c r="C521" s="38" t="s">
        <v>863</v>
      </c>
      <c r="D521" s="39">
        <v>0.91010000000000002</v>
      </c>
      <c r="E521" s="40" t="s">
        <v>826</v>
      </c>
    </row>
    <row r="522" spans="1:5" ht="15" x14ac:dyDescent="0.25">
      <c r="A522" s="37">
        <v>47664</v>
      </c>
      <c r="B522" s="38" t="s">
        <v>860</v>
      </c>
      <c r="C522" s="38" t="s">
        <v>864</v>
      </c>
      <c r="D522" s="39">
        <v>0.91010000000000002</v>
      </c>
      <c r="E522" s="40" t="s">
        <v>826</v>
      </c>
    </row>
    <row r="523" spans="1:5" ht="15" x14ac:dyDescent="0.25">
      <c r="A523" s="37">
        <v>47664</v>
      </c>
      <c r="B523" s="38" t="s">
        <v>860</v>
      </c>
      <c r="C523" s="38" t="s">
        <v>865</v>
      </c>
      <c r="D523" s="39">
        <v>0.91010000000000002</v>
      </c>
      <c r="E523" s="40" t="s">
        <v>826</v>
      </c>
    </row>
    <row r="524" spans="1:5" ht="15" x14ac:dyDescent="0.25">
      <c r="A524" s="37">
        <v>20260</v>
      </c>
      <c r="B524" s="38" t="s">
        <v>866</v>
      </c>
      <c r="C524" s="38" t="s">
        <v>867</v>
      </c>
      <c r="D524" s="39">
        <v>0.9748</v>
      </c>
      <c r="E524" s="40" t="s">
        <v>868</v>
      </c>
    </row>
    <row r="525" spans="1:5" ht="15" x14ac:dyDescent="0.25">
      <c r="A525" s="37">
        <v>20260</v>
      </c>
      <c r="B525" s="38" t="s">
        <v>866</v>
      </c>
      <c r="C525" s="38" t="s">
        <v>869</v>
      </c>
      <c r="D525" s="39">
        <v>0.9748</v>
      </c>
      <c r="E525" s="40" t="s">
        <v>868</v>
      </c>
    </row>
    <row r="526" spans="1:5" ht="15" x14ac:dyDescent="0.25">
      <c r="A526" s="37">
        <v>20260</v>
      </c>
      <c r="B526" s="38" t="s">
        <v>866</v>
      </c>
      <c r="C526" s="38" t="s">
        <v>870</v>
      </c>
      <c r="D526" s="39">
        <v>0.9748</v>
      </c>
      <c r="E526" s="40" t="s">
        <v>868</v>
      </c>
    </row>
    <row r="527" spans="1:5" ht="15" x14ac:dyDescent="0.25">
      <c r="A527" s="37">
        <v>22020</v>
      </c>
      <c r="B527" s="38" t="s">
        <v>871</v>
      </c>
      <c r="C527" s="38" t="s">
        <v>872</v>
      </c>
      <c r="D527" s="39">
        <v>0.7732</v>
      </c>
      <c r="E527" s="40" t="s">
        <v>868</v>
      </c>
    </row>
    <row r="528" spans="1:5" ht="15" x14ac:dyDescent="0.25">
      <c r="A528" s="37">
        <v>24220</v>
      </c>
      <c r="B528" s="38" t="s">
        <v>873</v>
      </c>
      <c r="C528" s="38" t="s">
        <v>874</v>
      </c>
      <c r="D528" s="39">
        <v>0.83560000000000001</v>
      </c>
      <c r="E528" s="40" t="s">
        <v>868</v>
      </c>
    </row>
    <row r="529" spans="1:5" ht="15" x14ac:dyDescent="0.25">
      <c r="A529" s="37">
        <v>29100</v>
      </c>
      <c r="B529" s="38" t="s">
        <v>875</v>
      </c>
      <c r="C529" s="38" t="s">
        <v>876</v>
      </c>
      <c r="D529" s="39">
        <v>0.94110000000000005</v>
      </c>
      <c r="E529" s="40" t="s">
        <v>868</v>
      </c>
    </row>
    <row r="530" spans="1:5" ht="15" x14ac:dyDescent="0.25">
      <c r="A530" s="37">
        <v>31860</v>
      </c>
      <c r="B530" s="38" t="s">
        <v>877</v>
      </c>
      <c r="C530" s="38" t="s">
        <v>878</v>
      </c>
      <c r="D530" s="39">
        <v>1.0473000000000001</v>
      </c>
      <c r="E530" s="40" t="s">
        <v>868</v>
      </c>
    </row>
    <row r="531" spans="1:5" ht="15" x14ac:dyDescent="0.25">
      <c r="A531" s="37">
        <v>31860</v>
      </c>
      <c r="B531" s="38" t="s">
        <v>877</v>
      </c>
      <c r="C531" s="38" t="s">
        <v>879</v>
      </c>
      <c r="D531" s="39">
        <v>1.0473000000000001</v>
      </c>
      <c r="E531" s="40" t="s">
        <v>868</v>
      </c>
    </row>
    <row r="532" spans="1:5" ht="15" x14ac:dyDescent="0.25">
      <c r="A532" s="37">
        <v>33460</v>
      </c>
      <c r="B532" s="38" t="s">
        <v>880</v>
      </c>
      <c r="C532" s="38" t="s">
        <v>881</v>
      </c>
      <c r="D532" s="39">
        <v>1.0959000000000001</v>
      </c>
      <c r="E532" s="40" t="s">
        <v>868</v>
      </c>
    </row>
    <row r="533" spans="1:5" ht="15" x14ac:dyDescent="0.25">
      <c r="A533" s="37">
        <v>33460</v>
      </c>
      <c r="B533" s="38" t="s">
        <v>880</v>
      </c>
      <c r="C533" s="38" t="s">
        <v>882</v>
      </c>
      <c r="D533" s="39">
        <v>1.0959000000000001</v>
      </c>
      <c r="E533" s="40" t="s">
        <v>868</v>
      </c>
    </row>
    <row r="534" spans="1:5" ht="15" x14ac:dyDescent="0.25">
      <c r="A534" s="37">
        <v>33460</v>
      </c>
      <c r="B534" s="38" t="s">
        <v>880</v>
      </c>
      <c r="C534" s="38" t="s">
        <v>883</v>
      </c>
      <c r="D534" s="39">
        <v>1.0959000000000001</v>
      </c>
      <c r="E534" s="40" t="s">
        <v>868</v>
      </c>
    </row>
    <row r="535" spans="1:5" ht="15" x14ac:dyDescent="0.25">
      <c r="A535" s="37">
        <v>33460</v>
      </c>
      <c r="B535" s="38" t="s">
        <v>880</v>
      </c>
      <c r="C535" s="38" t="s">
        <v>884</v>
      </c>
      <c r="D535" s="39">
        <v>1.0959000000000001</v>
      </c>
      <c r="E535" s="40" t="s">
        <v>868</v>
      </c>
    </row>
    <row r="536" spans="1:5" ht="15" x14ac:dyDescent="0.25">
      <c r="A536" s="37">
        <v>33460</v>
      </c>
      <c r="B536" s="38" t="s">
        <v>880</v>
      </c>
      <c r="C536" s="38" t="s">
        <v>885</v>
      </c>
      <c r="D536" s="39">
        <v>1.0959000000000001</v>
      </c>
      <c r="E536" s="40" t="s">
        <v>868</v>
      </c>
    </row>
    <row r="537" spans="1:5" ht="15" x14ac:dyDescent="0.25">
      <c r="A537" s="37">
        <v>33460</v>
      </c>
      <c r="B537" s="38" t="s">
        <v>880</v>
      </c>
      <c r="C537" s="38" t="s">
        <v>886</v>
      </c>
      <c r="D537" s="39">
        <v>1.0959000000000001</v>
      </c>
      <c r="E537" s="40" t="s">
        <v>868</v>
      </c>
    </row>
    <row r="538" spans="1:5" ht="15" x14ac:dyDescent="0.25">
      <c r="A538" s="37">
        <v>33460</v>
      </c>
      <c r="B538" s="38" t="s">
        <v>880</v>
      </c>
      <c r="C538" s="38" t="s">
        <v>887</v>
      </c>
      <c r="D538" s="39">
        <v>1.0959000000000001</v>
      </c>
      <c r="E538" s="40" t="s">
        <v>868</v>
      </c>
    </row>
    <row r="539" spans="1:5" ht="15" x14ac:dyDescent="0.25">
      <c r="A539" s="37">
        <v>33460</v>
      </c>
      <c r="B539" s="38" t="s">
        <v>880</v>
      </c>
      <c r="C539" s="38" t="s">
        <v>888</v>
      </c>
      <c r="D539" s="39">
        <v>1.0959000000000001</v>
      </c>
      <c r="E539" s="40" t="s">
        <v>868</v>
      </c>
    </row>
    <row r="540" spans="1:5" ht="15" x14ac:dyDescent="0.25">
      <c r="A540" s="37">
        <v>33460</v>
      </c>
      <c r="B540" s="38" t="s">
        <v>880</v>
      </c>
      <c r="C540" s="38" t="s">
        <v>889</v>
      </c>
      <c r="D540" s="39">
        <v>1.0959000000000001</v>
      </c>
      <c r="E540" s="40" t="s">
        <v>868</v>
      </c>
    </row>
    <row r="541" spans="1:5" ht="15" x14ac:dyDescent="0.25">
      <c r="A541" s="37">
        <v>33460</v>
      </c>
      <c r="B541" s="38" t="s">
        <v>880</v>
      </c>
      <c r="C541" s="38" t="s">
        <v>890</v>
      </c>
      <c r="D541" s="39">
        <v>1.0959000000000001</v>
      </c>
      <c r="E541" s="40" t="s">
        <v>868</v>
      </c>
    </row>
    <row r="542" spans="1:5" ht="15" x14ac:dyDescent="0.25">
      <c r="A542" s="37">
        <v>33460</v>
      </c>
      <c r="B542" s="38" t="s">
        <v>880</v>
      </c>
      <c r="C542" s="38" t="s">
        <v>891</v>
      </c>
      <c r="D542" s="39">
        <v>1.0959000000000001</v>
      </c>
      <c r="E542" s="40" t="s">
        <v>868</v>
      </c>
    </row>
    <row r="543" spans="1:5" ht="15" x14ac:dyDescent="0.25">
      <c r="A543" s="37">
        <v>33460</v>
      </c>
      <c r="B543" s="38" t="s">
        <v>880</v>
      </c>
      <c r="C543" s="38" t="s">
        <v>892</v>
      </c>
      <c r="D543" s="39">
        <v>1.0959000000000001</v>
      </c>
      <c r="E543" s="40" t="s">
        <v>868</v>
      </c>
    </row>
    <row r="544" spans="1:5" ht="15" x14ac:dyDescent="0.25">
      <c r="A544" s="37">
        <v>33460</v>
      </c>
      <c r="B544" s="38" t="s">
        <v>880</v>
      </c>
      <c r="C544" s="38" t="s">
        <v>893</v>
      </c>
      <c r="D544" s="39">
        <v>1.0959000000000001</v>
      </c>
      <c r="E544" s="40" t="s">
        <v>868</v>
      </c>
    </row>
    <row r="545" spans="1:5" ht="15" x14ac:dyDescent="0.25">
      <c r="A545" s="37">
        <v>40340</v>
      </c>
      <c r="B545" s="38" t="s">
        <v>894</v>
      </c>
      <c r="C545" s="38" t="s">
        <v>895</v>
      </c>
      <c r="D545" s="39">
        <v>1.0615000000000001</v>
      </c>
      <c r="E545" s="40" t="s">
        <v>868</v>
      </c>
    </row>
    <row r="546" spans="1:5" ht="15" x14ac:dyDescent="0.25">
      <c r="A546" s="37">
        <v>40340</v>
      </c>
      <c r="B546" s="38" t="s">
        <v>894</v>
      </c>
      <c r="C546" s="38" t="s">
        <v>896</v>
      </c>
      <c r="D546" s="39">
        <v>1.0615000000000001</v>
      </c>
      <c r="E546" s="40" t="s">
        <v>868</v>
      </c>
    </row>
    <row r="547" spans="1:5" ht="15" x14ac:dyDescent="0.25">
      <c r="A547" s="37">
        <v>40340</v>
      </c>
      <c r="B547" s="38" t="s">
        <v>894</v>
      </c>
      <c r="C547" s="38" t="s">
        <v>897</v>
      </c>
      <c r="D547" s="39">
        <v>1.0615000000000001</v>
      </c>
      <c r="E547" s="40" t="s">
        <v>868</v>
      </c>
    </row>
    <row r="548" spans="1:5" ht="15" x14ac:dyDescent="0.25">
      <c r="A548" s="37">
        <v>40340</v>
      </c>
      <c r="B548" s="38" t="s">
        <v>894</v>
      </c>
      <c r="C548" s="38" t="s">
        <v>898</v>
      </c>
      <c r="D548" s="39">
        <v>1.0615000000000001</v>
      </c>
      <c r="E548" s="40" t="s">
        <v>868</v>
      </c>
    </row>
    <row r="549" spans="1:5" ht="15" x14ac:dyDescent="0.25">
      <c r="A549" s="37">
        <v>41060</v>
      </c>
      <c r="B549" s="38" t="s">
        <v>899</v>
      </c>
      <c r="C549" s="38" t="s">
        <v>900</v>
      </c>
      <c r="D549" s="39">
        <v>0.9153</v>
      </c>
      <c r="E549" s="40" t="s">
        <v>868</v>
      </c>
    </row>
    <row r="550" spans="1:5" ht="15" x14ac:dyDescent="0.25">
      <c r="A550" s="37">
        <v>41060</v>
      </c>
      <c r="B550" s="38" t="s">
        <v>899</v>
      </c>
      <c r="C550" s="38" t="s">
        <v>901</v>
      </c>
      <c r="D550" s="39">
        <v>0.9153</v>
      </c>
      <c r="E550" s="40" t="s">
        <v>868</v>
      </c>
    </row>
    <row r="551" spans="1:5" ht="15" x14ac:dyDescent="0.25">
      <c r="A551" s="37">
        <v>16020</v>
      </c>
      <c r="B551" s="38" t="s">
        <v>545</v>
      </c>
      <c r="C551" s="38" t="s">
        <v>902</v>
      </c>
      <c r="D551" s="39">
        <v>0.82820000000000005</v>
      </c>
      <c r="E551" s="40" t="s">
        <v>903</v>
      </c>
    </row>
    <row r="552" spans="1:5" ht="15" x14ac:dyDescent="0.25">
      <c r="A552" s="37">
        <v>16020</v>
      </c>
      <c r="B552" s="38" t="s">
        <v>545</v>
      </c>
      <c r="C552" s="38" t="s">
        <v>904</v>
      </c>
      <c r="D552" s="39">
        <v>0.82820000000000005</v>
      </c>
      <c r="E552" s="40" t="s">
        <v>903</v>
      </c>
    </row>
    <row r="553" spans="1:5" ht="15" x14ac:dyDescent="0.25">
      <c r="A553" s="37">
        <v>17860</v>
      </c>
      <c r="B553" s="38" t="s">
        <v>905</v>
      </c>
      <c r="C553" s="38" t="s">
        <v>906</v>
      </c>
      <c r="D553" s="39">
        <v>0.85550000000000004</v>
      </c>
      <c r="E553" s="40" t="s">
        <v>903</v>
      </c>
    </row>
    <row r="554" spans="1:5" ht="15" x14ac:dyDescent="0.25">
      <c r="A554" s="37">
        <v>17860</v>
      </c>
      <c r="B554" s="38" t="s">
        <v>905</v>
      </c>
      <c r="C554" s="38" t="s">
        <v>907</v>
      </c>
      <c r="D554" s="39">
        <v>0.85550000000000004</v>
      </c>
      <c r="E554" s="40" t="s">
        <v>903</v>
      </c>
    </row>
    <row r="555" spans="1:5" ht="15" x14ac:dyDescent="0.25">
      <c r="A555" s="37">
        <v>17860</v>
      </c>
      <c r="B555" s="38" t="s">
        <v>905</v>
      </c>
      <c r="C555" s="38" t="s">
        <v>908</v>
      </c>
      <c r="D555" s="39">
        <v>0.85550000000000004</v>
      </c>
      <c r="E555" s="40" t="s">
        <v>903</v>
      </c>
    </row>
    <row r="556" spans="1:5" ht="15" x14ac:dyDescent="0.25">
      <c r="A556" s="37">
        <v>27620</v>
      </c>
      <c r="B556" s="38" t="s">
        <v>909</v>
      </c>
      <c r="C556" s="38" t="s">
        <v>910</v>
      </c>
      <c r="D556" s="39">
        <v>0.80759999999999998</v>
      </c>
      <c r="E556" s="40" t="s">
        <v>903</v>
      </c>
    </row>
    <row r="557" spans="1:5" ht="15" x14ac:dyDescent="0.25">
      <c r="A557" s="37">
        <v>27620</v>
      </c>
      <c r="B557" s="38" t="s">
        <v>909</v>
      </c>
      <c r="C557" s="38" t="s">
        <v>911</v>
      </c>
      <c r="D557" s="39">
        <v>0.80759999999999998</v>
      </c>
      <c r="E557" s="40" t="s">
        <v>903</v>
      </c>
    </row>
    <row r="558" spans="1:5" ht="15" x14ac:dyDescent="0.25">
      <c r="A558" s="37">
        <v>27620</v>
      </c>
      <c r="B558" s="38" t="s">
        <v>909</v>
      </c>
      <c r="C558" s="38" t="s">
        <v>912</v>
      </c>
      <c r="D558" s="39">
        <v>0.80759999999999998</v>
      </c>
      <c r="E558" s="40" t="s">
        <v>903</v>
      </c>
    </row>
    <row r="559" spans="1:5" ht="15" x14ac:dyDescent="0.25">
      <c r="A559" s="37">
        <v>27620</v>
      </c>
      <c r="B559" s="38" t="s">
        <v>909</v>
      </c>
      <c r="C559" s="38" t="s">
        <v>913</v>
      </c>
      <c r="D559" s="39">
        <v>0.80759999999999998</v>
      </c>
      <c r="E559" s="40" t="s">
        <v>903</v>
      </c>
    </row>
    <row r="560" spans="1:5" ht="15" x14ac:dyDescent="0.25">
      <c r="A560" s="37">
        <v>27900</v>
      </c>
      <c r="B560" s="38" t="s">
        <v>914</v>
      </c>
      <c r="C560" s="38" t="s">
        <v>915</v>
      </c>
      <c r="D560" s="39">
        <v>0.76119999999999999</v>
      </c>
      <c r="E560" s="40" t="s">
        <v>903</v>
      </c>
    </row>
    <row r="561" spans="1:5" ht="15" x14ac:dyDescent="0.25">
      <c r="A561" s="37">
        <v>27900</v>
      </c>
      <c r="B561" s="38" t="s">
        <v>914</v>
      </c>
      <c r="C561" s="38" t="s">
        <v>916</v>
      </c>
      <c r="D561" s="39">
        <v>0.76119999999999999</v>
      </c>
      <c r="E561" s="40" t="s">
        <v>903</v>
      </c>
    </row>
    <row r="562" spans="1:5" ht="15" x14ac:dyDescent="0.25">
      <c r="A562" s="37">
        <v>28140</v>
      </c>
      <c r="B562" s="38" t="s">
        <v>658</v>
      </c>
      <c r="C562" s="38" t="s">
        <v>917</v>
      </c>
      <c r="D562" s="39">
        <v>0.92370000000000008</v>
      </c>
      <c r="E562" s="40" t="s">
        <v>903</v>
      </c>
    </row>
    <row r="563" spans="1:5" ht="15" x14ac:dyDescent="0.25">
      <c r="A563" s="37">
        <v>28140</v>
      </c>
      <c r="B563" s="38" t="s">
        <v>658</v>
      </c>
      <c r="C563" s="38" t="s">
        <v>918</v>
      </c>
      <c r="D563" s="39">
        <v>0.92370000000000008</v>
      </c>
      <c r="E563" s="40" t="s">
        <v>903</v>
      </c>
    </row>
    <row r="564" spans="1:5" ht="15" x14ac:dyDescent="0.25">
      <c r="A564" s="37">
        <v>28140</v>
      </c>
      <c r="B564" s="38" t="s">
        <v>658</v>
      </c>
      <c r="C564" s="38" t="s">
        <v>919</v>
      </c>
      <c r="D564" s="39">
        <v>0.92370000000000008</v>
      </c>
      <c r="E564" s="40" t="s">
        <v>903</v>
      </c>
    </row>
    <row r="565" spans="1:5" ht="15" x14ac:dyDescent="0.25">
      <c r="A565" s="37">
        <v>28140</v>
      </c>
      <c r="B565" s="38" t="s">
        <v>658</v>
      </c>
      <c r="C565" s="38" t="s">
        <v>920</v>
      </c>
      <c r="D565" s="39">
        <v>0.92370000000000008</v>
      </c>
      <c r="E565" s="40" t="s">
        <v>903</v>
      </c>
    </row>
    <row r="566" spans="1:5" ht="15" x14ac:dyDescent="0.25">
      <c r="A566" s="37">
        <v>28140</v>
      </c>
      <c r="B566" s="38" t="s">
        <v>658</v>
      </c>
      <c r="C566" s="38" t="s">
        <v>921</v>
      </c>
      <c r="D566" s="39">
        <v>0.92370000000000008</v>
      </c>
      <c r="E566" s="40" t="s">
        <v>903</v>
      </c>
    </row>
    <row r="567" spans="1:5" ht="15" x14ac:dyDescent="0.25">
      <c r="A567" s="37">
        <v>28140</v>
      </c>
      <c r="B567" s="38" t="s">
        <v>658</v>
      </c>
      <c r="C567" s="38" t="s">
        <v>922</v>
      </c>
      <c r="D567" s="39">
        <v>0.92370000000000008</v>
      </c>
      <c r="E567" s="40" t="s">
        <v>903</v>
      </c>
    </row>
    <row r="568" spans="1:5" ht="15" x14ac:dyDescent="0.25">
      <c r="A568" s="37">
        <v>28140</v>
      </c>
      <c r="B568" s="38" t="s">
        <v>658</v>
      </c>
      <c r="C568" s="38" t="s">
        <v>923</v>
      </c>
      <c r="D568" s="39">
        <v>0.92370000000000008</v>
      </c>
      <c r="E568" s="40" t="s">
        <v>903</v>
      </c>
    </row>
    <row r="569" spans="1:5" ht="15" x14ac:dyDescent="0.25">
      <c r="A569" s="37">
        <v>28140</v>
      </c>
      <c r="B569" s="38" t="s">
        <v>658</v>
      </c>
      <c r="C569" s="38" t="s">
        <v>924</v>
      </c>
      <c r="D569" s="39">
        <v>0.92370000000000008</v>
      </c>
      <c r="E569" s="40" t="s">
        <v>903</v>
      </c>
    </row>
    <row r="570" spans="1:5" ht="15" x14ac:dyDescent="0.25">
      <c r="A570" s="37">
        <v>28140</v>
      </c>
      <c r="B570" s="38" t="s">
        <v>658</v>
      </c>
      <c r="C570" s="38" t="s">
        <v>925</v>
      </c>
      <c r="D570" s="39">
        <v>0.92370000000000008</v>
      </c>
      <c r="E570" s="40" t="s">
        <v>903</v>
      </c>
    </row>
    <row r="571" spans="1:5" ht="15" x14ac:dyDescent="0.25">
      <c r="A571" s="37">
        <v>41140</v>
      </c>
      <c r="B571" s="38" t="s">
        <v>671</v>
      </c>
      <c r="C571" s="38" t="s">
        <v>926</v>
      </c>
      <c r="D571" s="39">
        <v>0.93210000000000004</v>
      </c>
      <c r="E571" s="40" t="s">
        <v>903</v>
      </c>
    </row>
    <row r="572" spans="1:5" ht="15" x14ac:dyDescent="0.25">
      <c r="A572" s="37">
        <v>41140</v>
      </c>
      <c r="B572" s="38" t="s">
        <v>671</v>
      </c>
      <c r="C572" s="38" t="s">
        <v>927</v>
      </c>
      <c r="D572" s="39">
        <v>0.93210000000000004</v>
      </c>
      <c r="E572" s="40" t="s">
        <v>903</v>
      </c>
    </row>
    <row r="573" spans="1:5" ht="15" x14ac:dyDescent="0.25">
      <c r="A573" s="37">
        <v>41140</v>
      </c>
      <c r="B573" s="38" t="s">
        <v>671</v>
      </c>
      <c r="C573" s="38" t="s">
        <v>928</v>
      </c>
      <c r="D573" s="39">
        <v>0.93210000000000004</v>
      </c>
      <c r="E573" s="40" t="s">
        <v>903</v>
      </c>
    </row>
    <row r="574" spans="1:5" ht="15" x14ac:dyDescent="0.25">
      <c r="A574" s="37">
        <v>41180</v>
      </c>
      <c r="B574" s="38" t="s">
        <v>585</v>
      </c>
      <c r="C574" s="38" t="s">
        <v>929</v>
      </c>
      <c r="D574" s="39">
        <v>0.95830000000000004</v>
      </c>
      <c r="E574" s="40" t="s">
        <v>903</v>
      </c>
    </row>
    <row r="575" spans="1:5" ht="15" x14ac:dyDescent="0.25">
      <c r="A575" s="37">
        <v>41180</v>
      </c>
      <c r="B575" s="38" t="s">
        <v>585</v>
      </c>
      <c r="C575" s="38" t="s">
        <v>930</v>
      </c>
      <c r="D575" s="39">
        <v>0.95830000000000004</v>
      </c>
      <c r="E575" s="40" t="s">
        <v>903</v>
      </c>
    </row>
    <row r="576" spans="1:5" ht="15" x14ac:dyDescent="0.25">
      <c r="A576" s="37">
        <v>41180</v>
      </c>
      <c r="B576" s="38" t="s">
        <v>585</v>
      </c>
      <c r="C576" s="38" t="s">
        <v>931</v>
      </c>
      <c r="D576" s="39">
        <v>0.95830000000000004</v>
      </c>
      <c r="E576" s="40" t="s">
        <v>903</v>
      </c>
    </row>
    <row r="577" spans="1:5" ht="15" x14ac:dyDescent="0.25">
      <c r="A577" s="37">
        <v>41180</v>
      </c>
      <c r="B577" s="38" t="s">
        <v>585</v>
      </c>
      <c r="C577" s="38" t="s">
        <v>932</v>
      </c>
      <c r="D577" s="39">
        <v>0.95830000000000004</v>
      </c>
      <c r="E577" s="40" t="s">
        <v>903</v>
      </c>
    </row>
    <row r="578" spans="1:5" ht="15" x14ac:dyDescent="0.25">
      <c r="A578" s="37">
        <v>41180</v>
      </c>
      <c r="B578" s="38" t="s">
        <v>585</v>
      </c>
      <c r="C578" s="38" t="s">
        <v>933</v>
      </c>
      <c r="D578" s="39">
        <v>0.95830000000000004</v>
      </c>
      <c r="E578" s="40" t="s">
        <v>903</v>
      </c>
    </row>
    <row r="579" spans="1:5" ht="15" x14ac:dyDescent="0.25">
      <c r="A579" s="37">
        <v>41180</v>
      </c>
      <c r="B579" s="38" t="s">
        <v>585</v>
      </c>
      <c r="C579" s="38" t="s">
        <v>934</v>
      </c>
      <c r="D579" s="39">
        <v>0.95830000000000004</v>
      </c>
      <c r="E579" s="40" t="s">
        <v>903</v>
      </c>
    </row>
    <row r="580" spans="1:5" ht="15" x14ac:dyDescent="0.25">
      <c r="A580" s="37">
        <v>41180</v>
      </c>
      <c r="B580" s="38" t="s">
        <v>585</v>
      </c>
      <c r="C580" s="38" t="s">
        <v>935</v>
      </c>
      <c r="D580" s="39">
        <v>0.95830000000000004</v>
      </c>
      <c r="E580" s="40" t="s">
        <v>903</v>
      </c>
    </row>
    <row r="581" spans="1:5" ht="15" x14ac:dyDescent="0.25">
      <c r="A581" s="37">
        <v>44180</v>
      </c>
      <c r="B581" s="38" t="s">
        <v>936</v>
      </c>
      <c r="C581" s="38" t="s">
        <v>937</v>
      </c>
      <c r="D581" s="39">
        <v>0.76400000000000001</v>
      </c>
      <c r="E581" s="40" t="s">
        <v>903</v>
      </c>
    </row>
    <row r="582" spans="1:5" ht="15" x14ac:dyDescent="0.25">
      <c r="A582" s="37">
        <v>44180</v>
      </c>
      <c r="B582" s="38" t="s">
        <v>936</v>
      </c>
      <c r="C582" s="38" t="s">
        <v>938</v>
      </c>
      <c r="D582" s="39">
        <v>0.76400000000000001</v>
      </c>
      <c r="E582" s="40" t="s">
        <v>903</v>
      </c>
    </row>
    <row r="583" spans="1:5" ht="15" x14ac:dyDescent="0.25">
      <c r="A583" s="37">
        <v>44180</v>
      </c>
      <c r="B583" s="38" t="s">
        <v>936</v>
      </c>
      <c r="C583" s="38" t="s">
        <v>939</v>
      </c>
      <c r="D583" s="39">
        <v>0.76400000000000001</v>
      </c>
      <c r="E583" s="40" t="s">
        <v>903</v>
      </c>
    </row>
    <row r="584" spans="1:5" ht="15" x14ac:dyDescent="0.25">
      <c r="A584" s="37">
        <v>44180</v>
      </c>
      <c r="B584" s="38" t="s">
        <v>936</v>
      </c>
      <c r="C584" s="38" t="s">
        <v>940</v>
      </c>
      <c r="D584" s="39">
        <v>0.76400000000000001</v>
      </c>
      <c r="E584" s="40" t="s">
        <v>903</v>
      </c>
    </row>
    <row r="585" spans="1:5" ht="15" x14ac:dyDescent="0.25">
      <c r="A585" s="37">
        <v>44180</v>
      </c>
      <c r="B585" s="38" t="s">
        <v>936</v>
      </c>
      <c r="C585" s="38" t="s">
        <v>941</v>
      </c>
      <c r="D585" s="39">
        <v>0.76400000000000001</v>
      </c>
      <c r="E585" s="40" t="s">
        <v>903</v>
      </c>
    </row>
    <row r="586" spans="1:5" ht="15" x14ac:dyDescent="0.25">
      <c r="A586" s="37">
        <v>25060</v>
      </c>
      <c r="B586" s="38" t="s">
        <v>942</v>
      </c>
      <c r="C586" s="38" t="s">
        <v>943</v>
      </c>
      <c r="D586" s="39">
        <v>0.74230000000000007</v>
      </c>
      <c r="E586" s="40" t="s">
        <v>944</v>
      </c>
    </row>
    <row r="587" spans="1:5" ht="15" x14ac:dyDescent="0.25">
      <c r="A587" s="37">
        <v>25060</v>
      </c>
      <c r="B587" s="38" t="s">
        <v>942</v>
      </c>
      <c r="C587" s="38" t="s">
        <v>945</v>
      </c>
      <c r="D587" s="39">
        <v>0.74230000000000007</v>
      </c>
      <c r="E587" s="40" t="s">
        <v>944</v>
      </c>
    </row>
    <row r="588" spans="1:5" ht="15" x14ac:dyDescent="0.25">
      <c r="A588" s="37">
        <v>25060</v>
      </c>
      <c r="B588" s="38" t="s">
        <v>942</v>
      </c>
      <c r="C588" s="38" t="s">
        <v>946</v>
      </c>
      <c r="D588" s="39">
        <v>0.74230000000000007</v>
      </c>
      <c r="E588" s="40" t="s">
        <v>944</v>
      </c>
    </row>
    <row r="589" spans="1:5" ht="15" x14ac:dyDescent="0.25">
      <c r="A589" s="37">
        <v>25060</v>
      </c>
      <c r="B589" s="38" t="s">
        <v>942</v>
      </c>
      <c r="C589" s="38" t="s">
        <v>947</v>
      </c>
      <c r="D589" s="39">
        <v>0.74230000000000007</v>
      </c>
      <c r="E589" s="40" t="s">
        <v>944</v>
      </c>
    </row>
    <row r="590" spans="1:5" ht="15" x14ac:dyDescent="0.25">
      <c r="A590" s="37">
        <v>25620</v>
      </c>
      <c r="B590" s="38" t="s">
        <v>948</v>
      </c>
      <c r="C590" s="38" t="s">
        <v>949</v>
      </c>
      <c r="D590" s="39">
        <v>0.72440000000000004</v>
      </c>
      <c r="E590" s="40" t="s">
        <v>944</v>
      </c>
    </row>
    <row r="591" spans="1:5" ht="15" x14ac:dyDescent="0.25">
      <c r="A591" s="37">
        <v>25620</v>
      </c>
      <c r="B591" s="38" t="s">
        <v>948</v>
      </c>
      <c r="C591" s="38" t="s">
        <v>950</v>
      </c>
      <c r="D591" s="39">
        <v>0.72440000000000004</v>
      </c>
      <c r="E591" s="40" t="s">
        <v>944</v>
      </c>
    </row>
    <row r="592" spans="1:5" ht="15" x14ac:dyDescent="0.25">
      <c r="A592" s="37">
        <v>25620</v>
      </c>
      <c r="B592" s="38" t="s">
        <v>948</v>
      </c>
      <c r="C592" s="38" t="s">
        <v>951</v>
      </c>
      <c r="D592" s="39">
        <v>0.72440000000000004</v>
      </c>
      <c r="E592" s="40" t="s">
        <v>944</v>
      </c>
    </row>
    <row r="593" spans="1:5" ht="15" x14ac:dyDescent="0.25">
      <c r="A593" s="37">
        <v>25620</v>
      </c>
      <c r="B593" s="38" t="s">
        <v>948</v>
      </c>
      <c r="C593" s="38" t="s">
        <v>952</v>
      </c>
      <c r="D593" s="39">
        <v>0.72440000000000004</v>
      </c>
      <c r="E593" s="40" t="s">
        <v>944</v>
      </c>
    </row>
    <row r="594" spans="1:5" ht="15" x14ac:dyDescent="0.25">
      <c r="A594" s="37">
        <v>27140</v>
      </c>
      <c r="B594" s="38" t="s">
        <v>953</v>
      </c>
      <c r="C594" s="38" t="s">
        <v>954</v>
      </c>
      <c r="D594" s="39">
        <v>0.83510000000000006</v>
      </c>
      <c r="E594" s="40" t="s">
        <v>944</v>
      </c>
    </row>
    <row r="595" spans="1:5" ht="15" x14ac:dyDescent="0.25">
      <c r="A595" s="37">
        <v>27140</v>
      </c>
      <c r="B595" s="38" t="s">
        <v>953</v>
      </c>
      <c r="C595" s="38" t="s">
        <v>955</v>
      </c>
      <c r="D595" s="39">
        <v>0.83510000000000006</v>
      </c>
      <c r="E595" s="40" t="s">
        <v>944</v>
      </c>
    </row>
    <row r="596" spans="1:5" ht="15" x14ac:dyDescent="0.25">
      <c r="A596" s="37">
        <v>27140</v>
      </c>
      <c r="B596" s="38" t="s">
        <v>953</v>
      </c>
      <c r="C596" s="38" t="s">
        <v>956</v>
      </c>
      <c r="D596" s="39">
        <v>0.83510000000000006</v>
      </c>
      <c r="E596" s="40" t="s">
        <v>944</v>
      </c>
    </row>
    <row r="597" spans="1:5" ht="15" x14ac:dyDescent="0.25">
      <c r="A597" s="37">
        <v>27140</v>
      </c>
      <c r="B597" s="38" t="s">
        <v>953</v>
      </c>
      <c r="C597" s="38" t="s">
        <v>957</v>
      </c>
      <c r="D597" s="39">
        <v>0.83510000000000006</v>
      </c>
      <c r="E597" s="40" t="s">
        <v>944</v>
      </c>
    </row>
    <row r="598" spans="1:5" ht="15" x14ac:dyDescent="0.25">
      <c r="A598" s="37">
        <v>27140</v>
      </c>
      <c r="B598" s="38" t="s">
        <v>953</v>
      </c>
      <c r="C598" s="38" t="s">
        <v>958</v>
      </c>
      <c r="D598" s="39">
        <v>0.83510000000000006</v>
      </c>
      <c r="E598" s="40" t="s">
        <v>944</v>
      </c>
    </row>
    <row r="599" spans="1:5" ht="15" x14ac:dyDescent="0.25">
      <c r="A599" s="37">
        <v>27140</v>
      </c>
      <c r="B599" s="38" t="s">
        <v>953</v>
      </c>
      <c r="C599" s="38" t="s">
        <v>959</v>
      </c>
      <c r="D599" s="39">
        <v>0.83510000000000006</v>
      </c>
      <c r="E599" s="40" t="s">
        <v>944</v>
      </c>
    </row>
    <row r="600" spans="1:5" ht="15" x14ac:dyDescent="0.25">
      <c r="A600" s="37">
        <v>27140</v>
      </c>
      <c r="B600" s="38" t="s">
        <v>953</v>
      </c>
      <c r="C600" s="38" t="s">
        <v>960</v>
      </c>
      <c r="D600" s="39">
        <v>0.83510000000000006</v>
      </c>
      <c r="E600" s="40" t="s">
        <v>944</v>
      </c>
    </row>
    <row r="601" spans="1:5" ht="15" x14ac:dyDescent="0.25">
      <c r="A601" s="37">
        <v>32820</v>
      </c>
      <c r="B601" s="38" t="s">
        <v>183</v>
      </c>
      <c r="C601" s="38" t="s">
        <v>961</v>
      </c>
      <c r="D601" s="39">
        <v>0.85000000000000009</v>
      </c>
      <c r="E601" s="40" t="s">
        <v>944</v>
      </c>
    </row>
    <row r="602" spans="1:5" ht="15" x14ac:dyDescent="0.25">
      <c r="A602" s="37">
        <v>32820</v>
      </c>
      <c r="B602" s="38" t="s">
        <v>183</v>
      </c>
      <c r="C602" s="38" t="s">
        <v>962</v>
      </c>
      <c r="D602" s="39">
        <v>0.85000000000000009</v>
      </c>
      <c r="E602" s="40" t="s">
        <v>944</v>
      </c>
    </row>
    <row r="603" spans="1:5" ht="15" x14ac:dyDescent="0.25">
      <c r="A603" s="37">
        <v>32820</v>
      </c>
      <c r="B603" s="38" t="s">
        <v>183</v>
      </c>
      <c r="C603" s="38" t="s">
        <v>963</v>
      </c>
      <c r="D603" s="39">
        <v>0.85000000000000009</v>
      </c>
      <c r="E603" s="40" t="s">
        <v>944</v>
      </c>
    </row>
    <row r="604" spans="1:5" ht="15" x14ac:dyDescent="0.25">
      <c r="A604" s="37">
        <v>32820</v>
      </c>
      <c r="B604" s="38" t="s">
        <v>183</v>
      </c>
      <c r="C604" s="38" t="s">
        <v>964</v>
      </c>
      <c r="D604" s="39">
        <v>0.85000000000000009</v>
      </c>
      <c r="E604" s="40" t="s">
        <v>944</v>
      </c>
    </row>
    <row r="605" spans="1:5" ht="15" x14ac:dyDescent="0.25">
      <c r="A605" s="37">
        <v>13740</v>
      </c>
      <c r="B605" s="38" t="s">
        <v>965</v>
      </c>
      <c r="C605" s="38" t="s">
        <v>966</v>
      </c>
      <c r="D605" s="39">
        <v>0.9536</v>
      </c>
      <c r="E605" s="40" t="s">
        <v>967</v>
      </c>
    </row>
    <row r="606" spans="1:5" ht="15" x14ac:dyDescent="0.25">
      <c r="A606" s="37">
        <v>13740</v>
      </c>
      <c r="B606" s="38" t="s">
        <v>965</v>
      </c>
      <c r="C606" s="38" t="s">
        <v>968</v>
      </c>
      <c r="D606" s="39">
        <v>0.9536</v>
      </c>
      <c r="E606" s="40" t="s">
        <v>967</v>
      </c>
    </row>
    <row r="607" spans="1:5" ht="15" x14ac:dyDescent="0.25">
      <c r="A607" s="37">
        <v>13740</v>
      </c>
      <c r="B607" s="38" t="s">
        <v>965</v>
      </c>
      <c r="C607" s="38" t="s">
        <v>969</v>
      </c>
      <c r="D607" s="39">
        <v>0.9536</v>
      </c>
      <c r="E607" s="40" t="s">
        <v>967</v>
      </c>
    </row>
    <row r="608" spans="1:5" ht="15" x14ac:dyDescent="0.25">
      <c r="A608" s="37">
        <v>24500</v>
      </c>
      <c r="B608" s="38" t="s">
        <v>970</v>
      </c>
      <c r="C608" s="38" t="s">
        <v>971</v>
      </c>
      <c r="D608" s="39">
        <v>0.81470000000000009</v>
      </c>
      <c r="E608" s="40" t="s">
        <v>967</v>
      </c>
    </row>
    <row r="609" spans="1:5" ht="15" x14ac:dyDescent="0.25">
      <c r="A609" s="37">
        <v>33540</v>
      </c>
      <c r="B609" s="38" t="s">
        <v>972</v>
      </c>
      <c r="C609" s="38" t="s">
        <v>973</v>
      </c>
      <c r="D609" s="39">
        <v>0.92649999999999999</v>
      </c>
      <c r="E609" s="40" t="s">
        <v>967</v>
      </c>
    </row>
    <row r="610" spans="1:5" ht="15" x14ac:dyDescent="0.25">
      <c r="A610" s="37">
        <v>11700</v>
      </c>
      <c r="B610" s="38" t="s">
        <v>974</v>
      </c>
      <c r="C610" s="38" t="s">
        <v>975</v>
      </c>
      <c r="D610" s="39">
        <v>0.85470000000000002</v>
      </c>
      <c r="E610" s="40" t="s">
        <v>43</v>
      </c>
    </row>
    <row r="611" spans="1:5" ht="15" x14ac:dyDescent="0.25">
      <c r="A611" s="37">
        <v>11700</v>
      </c>
      <c r="B611" s="38" t="s">
        <v>974</v>
      </c>
      <c r="C611" s="38" t="s">
        <v>976</v>
      </c>
      <c r="D611" s="39">
        <v>0.85470000000000002</v>
      </c>
      <c r="E611" s="40" t="s">
        <v>43</v>
      </c>
    </row>
    <row r="612" spans="1:5" ht="15" x14ac:dyDescent="0.25">
      <c r="A612" s="37">
        <v>11700</v>
      </c>
      <c r="B612" s="38" t="s">
        <v>974</v>
      </c>
      <c r="C612" s="38" t="s">
        <v>977</v>
      </c>
      <c r="D612" s="39">
        <v>0.85470000000000002</v>
      </c>
      <c r="E612" s="40" t="s">
        <v>43</v>
      </c>
    </row>
    <row r="613" spans="1:5" ht="15" x14ac:dyDescent="0.25">
      <c r="A613" s="37">
        <v>11700</v>
      </c>
      <c r="B613" s="38" t="s">
        <v>974</v>
      </c>
      <c r="C613" s="38" t="s">
        <v>978</v>
      </c>
      <c r="D613" s="39">
        <v>0.85470000000000002</v>
      </c>
      <c r="E613" s="40" t="s">
        <v>43</v>
      </c>
    </row>
    <row r="614" spans="1:5" ht="15" x14ac:dyDescent="0.25">
      <c r="A614" s="37">
        <v>15500</v>
      </c>
      <c r="B614" s="38" t="s">
        <v>979</v>
      </c>
      <c r="C614" s="38" t="s">
        <v>980</v>
      </c>
      <c r="D614" s="39">
        <v>0.86890000000000001</v>
      </c>
      <c r="E614" s="40" t="s">
        <v>43</v>
      </c>
    </row>
    <row r="615" spans="1:5" ht="15" x14ac:dyDescent="0.25">
      <c r="A615" s="37">
        <v>16740</v>
      </c>
      <c r="B615" s="38" t="s">
        <v>981</v>
      </c>
      <c r="C615" s="38" t="s">
        <v>982</v>
      </c>
      <c r="D615" s="39">
        <v>0.94930000000000003</v>
      </c>
      <c r="E615" s="40" t="s">
        <v>43</v>
      </c>
    </row>
    <row r="616" spans="1:5" ht="15" x14ac:dyDescent="0.25">
      <c r="A616" s="37">
        <v>16740</v>
      </c>
      <c r="B616" s="38" t="s">
        <v>981</v>
      </c>
      <c r="C616" s="38" t="s">
        <v>983</v>
      </c>
      <c r="D616" s="39">
        <v>0.94930000000000003</v>
      </c>
      <c r="E616" s="40" t="s">
        <v>43</v>
      </c>
    </row>
    <row r="617" spans="1:5" ht="15" x14ac:dyDescent="0.25">
      <c r="A617" s="37">
        <v>16740</v>
      </c>
      <c r="B617" s="38" t="s">
        <v>981</v>
      </c>
      <c r="C617" s="38" t="s">
        <v>984</v>
      </c>
      <c r="D617" s="39">
        <v>0.94930000000000003</v>
      </c>
      <c r="E617" s="40" t="s">
        <v>43</v>
      </c>
    </row>
    <row r="618" spans="1:5" ht="15" x14ac:dyDescent="0.25">
      <c r="A618" s="37">
        <v>16740</v>
      </c>
      <c r="B618" s="38" t="s">
        <v>981</v>
      </c>
      <c r="C618" s="38" t="s">
        <v>985</v>
      </c>
      <c r="D618" s="39">
        <v>0.94930000000000003</v>
      </c>
      <c r="E618" s="40" t="s">
        <v>43</v>
      </c>
    </row>
    <row r="619" spans="1:5" ht="15" x14ac:dyDescent="0.25">
      <c r="A619" s="37">
        <v>16740</v>
      </c>
      <c r="B619" s="38" t="s">
        <v>981</v>
      </c>
      <c r="C619" s="38" t="s">
        <v>986</v>
      </c>
      <c r="D619" s="39">
        <v>0.94930000000000003</v>
      </c>
      <c r="E619" s="40" t="s">
        <v>43</v>
      </c>
    </row>
    <row r="620" spans="1:5" ht="15" x14ac:dyDescent="0.25">
      <c r="A620" s="37">
        <v>16740</v>
      </c>
      <c r="B620" s="38" t="s">
        <v>981</v>
      </c>
      <c r="C620" s="38" t="s">
        <v>987</v>
      </c>
      <c r="D620" s="39">
        <v>0.94930000000000003</v>
      </c>
      <c r="E620" s="40" t="s">
        <v>43</v>
      </c>
    </row>
    <row r="621" spans="1:5" ht="15" x14ac:dyDescent="0.25">
      <c r="A621" s="37">
        <v>16740</v>
      </c>
      <c r="B621" s="38" t="s">
        <v>981</v>
      </c>
      <c r="C621" s="38" t="s">
        <v>988</v>
      </c>
      <c r="D621" s="39">
        <v>0.94930000000000003</v>
      </c>
      <c r="E621" s="40" t="s">
        <v>43</v>
      </c>
    </row>
    <row r="622" spans="1:5" ht="15" x14ac:dyDescent="0.25">
      <c r="A622" s="37">
        <v>16740</v>
      </c>
      <c r="B622" s="38" t="s">
        <v>981</v>
      </c>
      <c r="C622" s="38" t="s">
        <v>989</v>
      </c>
      <c r="D622" s="39">
        <v>0.94930000000000003</v>
      </c>
      <c r="E622" s="40" t="s">
        <v>43</v>
      </c>
    </row>
    <row r="623" spans="1:5" ht="15" x14ac:dyDescent="0.25">
      <c r="A623" s="37">
        <v>20500</v>
      </c>
      <c r="B623" s="38" t="s">
        <v>990</v>
      </c>
      <c r="C623" s="38" t="s">
        <v>991</v>
      </c>
      <c r="D623" s="39">
        <v>0.96800000000000008</v>
      </c>
      <c r="E623" s="40" t="s">
        <v>43</v>
      </c>
    </row>
    <row r="624" spans="1:5" ht="15" x14ac:dyDescent="0.25">
      <c r="A624" s="37">
        <v>20500</v>
      </c>
      <c r="B624" s="38" t="s">
        <v>990</v>
      </c>
      <c r="C624" s="38" t="s">
        <v>992</v>
      </c>
      <c r="D624" s="39">
        <v>0.96800000000000008</v>
      </c>
      <c r="E624" s="40" t="s">
        <v>43</v>
      </c>
    </row>
    <row r="625" spans="1:5" ht="15" x14ac:dyDescent="0.25">
      <c r="A625" s="37">
        <v>20500</v>
      </c>
      <c r="B625" s="38" t="s">
        <v>990</v>
      </c>
      <c r="C625" s="38" t="s">
        <v>993</v>
      </c>
      <c r="D625" s="39">
        <v>0.96800000000000008</v>
      </c>
      <c r="E625" s="40" t="s">
        <v>43</v>
      </c>
    </row>
    <row r="626" spans="1:5" ht="15" x14ac:dyDescent="0.25">
      <c r="A626" s="37">
        <v>20500</v>
      </c>
      <c r="B626" s="38" t="s">
        <v>990</v>
      </c>
      <c r="C626" s="38" t="s">
        <v>994</v>
      </c>
      <c r="D626" s="39">
        <v>0.96800000000000008</v>
      </c>
      <c r="E626" s="40" t="s">
        <v>43</v>
      </c>
    </row>
    <row r="627" spans="1:5" ht="15" x14ac:dyDescent="0.25">
      <c r="A627" s="37">
        <v>20500</v>
      </c>
      <c r="B627" s="38" t="s">
        <v>990</v>
      </c>
      <c r="C627" s="38" t="s">
        <v>995</v>
      </c>
      <c r="D627" s="39">
        <v>0.96800000000000008</v>
      </c>
      <c r="E627" s="40" t="s">
        <v>43</v>
      </c>
    </row>
    <row r="628" spans="1:5" ht="15" x14ac:dyDescent="0.25">
      <c r="A628" s="37">
        <v>22180</v>
      </c>
      <c r="B628" s="38" t="s">
        <v>996</v>
      </c>
      <c r="C628" s="38" t="s">
        <v>997</v>
      </c>
      <c r="D628" s="39">
        <v>0.85020000000000007</v>
      </c>
      <c r="E628" s="40" t="s">
        <v>43</v>
      </c>
    </row>
    <row r="629" spans="1:5" ht="15" x14ac:dyDescent="0.25">
      <c r="A629" s="37">
        <v>22180</v>
      </c>
      <c r="B629" s="38" t="s">
        <v>996</v>
      </c>
      <c r="C629" s="38" t="s">
        <v>998</v>
      </c>
      <c r="D629" s="39">
        <v>0.85020000000000007</v>
      </c>
      <c r="E629" s="40" t="s">
        <v>43</v>
      </c>
    </row>
    <row r="630" spans="1:5" ht="15" x14ac:dyDescent="0.25">
      <c r="A630" s="37">
        <v>22180</v>
      </c>
      <c r="B630" s="38" t="s">
        <v>996</v>
      </c>
      <c r="C630" s="38" t="s">
        <v>999</v>
      </c>
      <c r="D630" s="39">
        <v>0.85020000000000007</v>
      </c>
      <c r="E630" s="40" t="s">
        <v>43</v>
      </c>
    </row>
    <row r="631" spans="1:5" ht="15" x14ac:dyDescent="0.25">
      <c r="A631" s="37">
        <v>24140</v>
      </c>
      <c r="B631" s="38" t="s">
        <v>1000</v>
      </c>
      <c r="C631" s="38" t="s">
        <v>1001</v>
      </c>
      <c r="D631" s="39">
        <v>0.94730000000000003</v>
      </c>
      <c r="E631" s="40" t="s">
        <v>43</v>
      </c>
    </row>
    <row r="632" spans="1:5" ht="15" x14ac:dyDescent="0.25">
      <c r="A632" s="37">
        <v>24660</v>
      </c>
      <c r="B632" s="38" t="s">
        <v>1002</v>
      </c>
      <c r="C632" s="38" t="s">
        <v>1003</v>
      </c>
      <c r="D632" s="39">
        <v>0.89490000000000003</v>
      </c>
      <c r="E632" s="40" t="s">
        <v>43</v>
      </c>
    </row>
    <row r="633" spans="1:5" ht="15" x14ac:dyDescent="0.25">
      <c r="A633" s="37">
        <v>24660</v>
      </c>
      <c r="B633" s="38" t="s">
        <v>1002</v>
      </c>
      <c r="C633" s="38" t="s">
        <v>1004</v>
      </c>
      <c r="D633" s="39">
        <v>0.89490000000000003</v>
      </c>
      <c r="E633" s="40" t="s">
        <v>43</v>
      </c>
    </row>
    <row r="634" spans="1:5" ht="15" x14ac:dyDescent="0.25">
      <c r="A634" s="37">
        <v>24660</v>
      </c>
      <c r="B634" s="38" t="s">
        <v>1002</v>
      </c>
      <c r="C634" s="38" t="s">
        <v>1005</v>
      </c>
      <c r="D634" s="39">
        <v>0.89490000000000003</v>
      </c>
      <c r="E634" s="40" t="s">
        <v>43</v>
      </c>
    </row>
    <row r="635" spans="1:5" ht="15" x14ac:dyDescent="0.25">
      <c r="A635" s="37">
        <v>24780</v>
      </c>
      <c r="B635" s="38" t="s">
        <v>1006</v>
      </c>
      <c r="C635" s="38" t="s">
        <v>1007</v>
      </c>
      <c r="D635" s="39">
        <v>0.90329999999999999</v>
      </c>
      <c r="E635" s="40" t="s">
        <v>43</v>
      </c>
    </row>
    <row r="636" spans="1:5" ht="15" x14ac:dyDescent="0.25">
      <c r="A636" s="37">
        <v>25860</v>
      </c>
      <c r="B636" s="38" t="s">
        <v>1008</v>
      </c>
      <c r="C636" s="38" t="s">
        <v>1009</v>
      </c>
      <c r="D636" s="39">
        <v>0.8528</v>
      </c>
      <c r="E636" s="40" t="s">
        <v>43</v>
      </c>
    </row>
    <row r="637" spans="1:5" ht="15" x14ac:dyDescent="0.25">
      <c r="A637" s="37">
        <v>25860</v>
      </c>
      <c r="B637" s="38" t="s">
        <v>1008</v>
      </c>
      <c r="C637" s="38" t="s">
        <v>1010</v>
      </c>
      <c r="D637" s="39">
        <v>0.8528</v>
      </c>
      <c r="E637" s="40" t="s">
        <v>43</v>
      </c>
    </row>
    <row r="638" spans="1:5" ht="15" x14ac:dyDescent="0.25">
      <c r="A638" s="37">
        <v>25860</v>
      </c>
      <c r="B638" s="38" t="s">
        <v>1008</v>
      </c>
      <c r="C638" s="38" t="s">
        <v>1011</v>
      </c>
      <c r="D638" s="39">
        <v>0.8528</v>
      </c>
      <c r="E638" s="40" t="s">
        <v>43</v>
      </c>
    </row>
    <row r="639" spans="1:5" ht="15" x14ac:dyDescent="0.25">
      <c r="A639" s="37">
        <v>25860</v>
      </c>
      <c r="B639" s="38" t="s">
        <v>1008</v>
      </c>
      <c r="C639" s="38" t="s">
        <v>1012</v>
      </c>
      <c r="D639" s="39">
        <v>0.8528</v>
      </c>
      <c r="E639" s="40" t="s">
        <v>43</v>
      </c>
    </row>
    <row r="640" spans="1:5" ht="15" x14ac:dyDescent="0.25">
      <c r="A640" s="37">
        <v>27340</v>
      </c>
      <c r="B640" s="38" t="s">
        <v>1013</v>
      </c>
      <c r="C640" s="38" t="s">
        <v>1014</v>
      </c>
      <c r="D640" s="39">
        <v>0.77170000000000005</v>
      </c>
      <c r="E640" s="40" t="s">
        <v>43</v>
      </c>
    </row>
    <row r="641" spans="1:5" ht="15" x14ac:dyDescent="0.25">
      <c r="A641" s="37">
        <v>34820</v>
      </c>
      <c r="B641" s="38" t="s">
        <v>1015</v>
      </c>
      <c r="C641" s="38" t="s">
        <v>1016</v>
      </c>
      <c r="D641" s="39">
        <v>0.85600000000000009</v>
      </c>
      <c r="E641" s="40" t="s">
        <v>43</v>
      </c>
    </row>
    <row r="642" spans="1:5" ht="15" x14ac:dyDescent="0.25">
      <c r="A642" s="37">
        <v>35100</v>
      </c>
      <c r="B642" s="38" t="s">
        <v>1017</v>
      </c>
      <c r="C642" s="38" t="s">
        <v>1018</v>
      </c>
      <c r="D642" s="39">
        <v>0.82240000000000002</v>
      </c>
      <c r="E642" s="40" t="s">
        <v>43</v>
      </c>
    </row>
    <row r="643" spans="1:5" ht="15" x14ac:dyDescent="0.25">
      <c r="A643" s="37">
        <v>35100</v>
      </c>
      <c r="B643" s="38" t="s">
        <v>1017</v>
      </c>
      <c r="C643" s="38" t="s">
        <v>1019</v>
      </c>
      <c r="D643" s="39">
        <v>0.82240000000000002</v>
      </c>
      <c r="E643" s="40" t="s">
        <v>43</v>
      </c>
    </row>
    <row r="644" spans="1:5" ht="15" x14ac:dyDescent="0.25">
      <c r="A644" s="37">
        <v>35100</v>
      </c>
      <c r="B644" s="38" t="s">
        <v>1017</v>
      </c>
      <c r="C644" s="38" t="s">
        <v>1020</v>
      </c>
      <c r="D644" s="39">
        <v>0.82240000000000002</v>
      </c>
      <c r="E644" s="40" t="s">
        <v>43</v>
      </c>
    </row>
    <row r="645" spans="1:5" ht="15" x14ac:dyDescent="0.25">
      <c r="A645" s="37">
        <v>39580</v>
      </c>
      <c r="B645" s="38" t="s">
        <v>1021</v>
      </c>
      <c r="C645" s="38" t="s">
        <v>1022</v>
      </c>
      <c r="D645" s="39">
        <v>0.94480000000000008</v>
      </c>
      <c r="E645" s="40" t="s">
        <v>43</v>
      </c>
    </row>
    <row r="646" spans="1:5" ht="15" x14ac:dyDescent="0.25">
      <c r="A646" s="37">
        <v>39580</v>
      </c>
      <c r="B646" s="38" t="s">
        <v>1021</v>
      </c>
      <c r="C646" s="38" t="s">
        <v>1023</v>
      </c>
      <c r="D646" s="39">
        <v>0.94480000000000008</v>
      </c>
      <c r="E646" s="40" t="s">
        <v>43</v>
      </c>
    </row>
    <row r="647" spans="1:5" ht="15" x14ac:dyDescent="0.25">
      <c r="A647" s="37">
        <v>39580</v>
      </c>
      <c r="B647" s="38" t="s">
        <v>1021</v>
      </c>
      <c r="C647" s="38" t="s">
        <v>1024</v>
      </c>
      <c r="D647" s="39">
        <v>0.94480000000000008</v>
      </c>
      <c r="E647" s="40" t="s">
        <v>43</v>
      </c>
    </row>
    <row r="648" spans="1:5" ht="15" x14ac:dyDescent="0.25">
      <c r="A648" s="37">
        <v>40580</v>
      </c>
      <c r="B648" s="38" t="s">
        <v>1025</v>
      </c>
      <c r="C648" s="38" t="s">
        <v>1026</v>
      </c>
      <c r="D648" s="39">
        <v>0.84310000000000007</v>
      </c>
      <c r="E648" s="40" t="s">
        <v>43</v>
      </c>
    </row>
    <row r="649" spans="1:5" ht="15" x14ac:dyDescent="0.25">
      <c r="A649" s="37">
        <v>40580</v>
      </c>
      <c r="B649" s="38" t="s">
        <v>1025</v>
      </c>
      <c r="C649" s="38" t="s">
        <v>1027</v>
      </c>
      <c r="D649" s="39">
        <v>0.84310000000000007</v>
      </c>
      <c r="E649" s="40" t="s">
        <v>43</v>
      </c>
    </row>
    <row r="650" spans="1:5" ht="15" x14ac:dyDescent="0.25">
      <c r="A650" s="37">
        <v>47260</v>
      </c>
      <c r="B650" s="38" t="s">
        <v>1028</v>
      </c>
      <c r="C650" s="38" t="s">
        <v>1029</v>
      </c>
      <c r="D650" s="39">
        <v>0.89080000000000004</v>
      </c>
      <c r="E650" s="40" t="s">
        <v>43</v>
      </c>
    </row>
    <row r="651" spans="1:5" ht="15" x14ac:dyDescent="0.25">
      <c r="A651" s="37">
        <v>47260</v>
      </c>
      <c r="B651" s="38" t="s">
        <v>1028</v>
      </c>
      <c r="C651" s="38" t="s">
        <v>1030</v>
      </c>
      <c r="D651" s="39">
        <v>0.89080000000000004</v>
      </c>
      <c r="E651" s="40" t="s">
        <v>43</v>
      </c>
    </row>
    <row r="652" spans="1:5" ht="15" x14ac:dyDescent="0.25">
      <c r="A652" s="37">
        <v>47260</v>
      </c>
      <c r="B652" s="38" t="s">
        <v>1028</v>
      </c>
      <c r="C652" s="38" t="s">
        <v>1031</v>
      </c>
      <c r="D652" s="39">
        <v>0.89080000000000004</v>
      </c>
      <c r="E652" s="40" t="s">
        <v>43</v>
      </c>
    </row>
    <row r="653" spans="1:5" ht="15" x14ac:dyDescent="0.25">
      <c r="A653" s="37">
        <v>48900</v>
      </c>
      <c r="B653" s="38" t="s">
        <v>1032</v>
      </c>
      <c r="C653" s="38" t="s">
        <v>1033</v>
      </c>
      <c r="D653" s="39">
        <v>0.88590000000000002</v>
      </c>
      <c r="E653" s="40" t="s">
        <v>43</v>
      </c>
    </row>
    <row r="654" spans="1:5" ht="15" x14ac:dyDescent="0.25">
      <c r="A654" s="37">
        <v>48900</v>
      </c>
      <c r="B654" s="38" t="s">
        <v>1032</v>
      </c>
      <c r="C654" s="38" t="s">
        <v>1034</v>
      </c>
      <c r="D654" s="39">
        <v>0.88590000000000002</v>
      </c>
      <c r="E654" s="40" t="s">
        <v>43</v>
      </c>
    </row>
    <row r="655" spans="1:5" ht="15" x14ac:dyDescent="0.25">
      <c r="A655" s="37">
        <v>49180</v>
      </c>
      <c r="B655" s="38" t="s">
        <v>1035</v>
      </c>
      <c r="C655" s="38" t="s">
        <v>1036</v>
      </c>
      <c r="D655" s="39">
        <v>0.91900000000000004</v>
      </c>
      <c r="E655" s="40" t="s">
        <v>43</v>
      </c>
    </row>
    <row r="656" spans="1:5" ht="15" x14ac:dyDescent="0.25">
      <c r="A656" s="37">
        <v>49180</v>
      </c>
      <c r="B656" s="38" t="s">
        <v>1035</v>
      </c>
      <c r="C656" s="38" t="s">
        <v>1037</v>
      </c>
      <c r="D656" s="39">
        <v>0.91900000000000004</v>
      </c>
      <c r="E656" s="40" t="s">
        <v>43</v>
      </c>
    </row>
    <row r="657" spans="1:5" ht="15" x14ac:dyDescent="0.25">
      <c r="A657" s="37">
        <v>49180</v>
      </c>
      <c r="B657" s="38" t="s">
        <v>1035</v>
      </c>
      <c r="C657" s="38" t="s">
        <v>1038</v>
      </c>
      <c r="D657" s="39">
        <v>0.91900000000000004</v>
      </c>
      <c r="E657" s="40" t="s">
        <v>43</v>
      </c>
    </row>
    <row r="658" spans="1:5" ht="15" x14ac:dyDescent="0.25">
      <c r="A658" s="37">
        <v>49180</v>
      </c>
      <c r="B658" s="38" t="s">
        <v>1035</v>
      </c>
      <c r="C658" s="38" t="s">
        <v>1039</v>
      </c>
      <c r="D658" s="39">
        <v>0.91900000000000004</v>
      </c>
      <c r="E658" s="40" t="s">
        <v>43</v>
      </c>
    </row>
    <row r="659" spans="1:5" ht="15" x14ac:dyDescent="0.25">
      <c r="A659" s="37">
        <v>49180</v>
      </c>
      <c r="B659" s="38" t="s">
        <v>1035</v>
      </c>
      <c r="C659" s="38" t="s">
        <v>1040</v>
      </c>
      <c r="D659" s="39">
        <v>0.91900000000000004</v>
      </c>
      <c r="E659" s="40" t="s">
        <v>43</v>
      </c>
    </row>
    <row r="660" spans="1:5" ht="15" x14ac:dyDescent="0.25">
      <c r="A660" s="37">
        <v>13900</v>
      </c>
      <c r="B660" s="38" t="s">
        <v>1041</v>
      </c>
      <c r="C660" s="38" t="s">
        <v>1042</v>
      </c>
      <c r="D660" s="39">
        <v>0.85980000000000001</v>
      </c>
      <c r="E660" s="40" t="s">
        <v>41</v>
      </c>
    </row>
    <row r="661" spans="1:5" ht="15" x14ac:dyDescent="0.25">
      <c r="A661" s="37">
        <v>13900</v>
      </c>
      <c r="B661" s="38" t="s">
        <v>1041</v>
      </c>
      <c r="C661" s="38" t="s">
        <v>1043</v>
      </c>
      <c r="D661" s="39">
        <v>0.85980000000000001</v>
      </c>
      <c r="E661" s="40" t="s">
        <v>41</v>
      </c>
    </row>
    <row r="662" spans="1:5" ht="15" x14ac:dyDescent="0.25">
      <c r="A662" s="37">
        <v>13900</v>
      </c>
      <c r="B662" s="38" t="s">
        <v>1041</v>
      </c>
      <c r="C662" s="38" t="s">
        <v>1044</v>
      </c>
      <c r="D662" s="39">
        <v>0.85980000000000001</v>
      </c>
      <c r="E662" s="40" t="s">
        <v>41</v>
      </c>
    </row>
    <row r="663" spans="1:5" ht="15" x14ac:dyDescent="0.25">
      <c r="A663" s="37">
        <v>22020</v>
      </c>
      <c r="B663" s="38" t="s">
        <v>871</v>
      </c>
      <c r="C663" s="38" t="s">
        <v>1045</v>
      </c>
      <c r="D663" s="39">
        <v>0.7732</v>
      </c>
      <c r="E663" s="40" t="s">
        <v>41</v>
      </c>
    </row>
    <row r="664" spans="1:5" ht="15" x14ac:dyDescent="0.25">
      <c r="A664" s="37">
        <v>24220</v>
      </c>
      <c r="B664" s="38" t="s">
        <v>873</v>
      </c>
      <c r="C664" s="38" t="s">
        <v>1046</v>
      </c>
      <c r="D664" s="39">
        <v>0.83560000000000001</v>
      </c>
      <c r="E664" s="40" t="s">
        <v>41</v>
      </c>
    </row>
    <row r="665" spans="1:5" ht="15" x14ac:dyDescent="0.25">
      <c r="A665" s="37">
        <v>24260</v>
      </c>
      <c r="B665" s="38" t="s">
        <v>1047</v>
      </c>
      <c r="C665" s="38" t="s">
        <v>1048</v>
      </c>
      <c r="D665" s="39">
        <v>0.95890000000000009</v>
      </c>
      <c r="E665" s="40" t="s">
        <v>39</v>
      </c>
    </row>
    <row r="666" spans="1:5" ht="15" x14ac:dyDescent="0.25">
      <c r="A666" s="37">
        <v>24260</v>
      </c>
      <c r="B666" s="38" t="s">
        <v>1047</v>
      </c>
      <c r="C666" s="38" t="s">
        <v>1049</v>
      </c>
      <c r="D666" s="39">
        <v>0.95890000000000009</v>
      </c>
      <c r="E666" s="40" t="s">
        <v>39</v>
      </c>
    </row>
    <row r="667" spans="1:5" ht="15" x14ac:dyDescent="0.25">
      <c r="A667" s="37">
        <v>24260</v>
      </c>
      <c r="B667" s="38" t="s">
        <v>1047</v>
      </c>
      <c r="C667" s="38" t="s">
        <v>1050</v>
      </c>
      <c r="D667" s="39">
        <v>0.95890000000000009</v>
      </c>
      <c r="E667" s="40" t="s">
        <v>39</v>
      </c>
    </row>
    <row r="668" spans="1:5" ht="15" x14ac:dyDescent="0.25">
      <c r="A668" s="37">
        <v>30700</v>
      </c>
      <c r="B668" s="38" t="s">
        <v>1051</v>
      </c>
      <c r="C668" s="38" t="s">
        <v>1052</v>
      </c>
      <c r="D668" s="39">
        <v>0.99030000000000007</v>
      </c>
      <c r="E668" s="40" t="s">
        <v>39</v>
      </c>
    </row>
    <row r="669" spans="1:5" ht="15" x14ac:dyDescent="0.25">
      <c r="A669" s="37">
        <v>30700</v>
      </c>
      <c r="B669" s="38" t="s">
        <v>1051</v>
      </c>
      <c r="C669" s="38" t="s">
        <v>1053</v>
      </c>
      <c r="D669" s="39">
        <v>0.99030000000000007</v>
      </c>
      <c r="E669" s="40" t="s">
        <v>39</v>
      </c>
    </row>
    <row r="670" spans="1:5" ht="15" x14ac:dyDescent="0.25">
      <c r="A670" s="37">
        <v>36540</v>
      </c>
      <c r="B670" s="38" t="s">
        <v>509</v>
      </c>
      <c r="C670" s="38" t="s">
        <v>1054</v>
      </c>
      <c r="D670" s="39">
        <v>0.95380000000000009</v>
      </c>
      <c r="E670" s="40" t="s">
        <v>39</v>
      </c>
    </row>
    <row r="671" spans="1:5" ht="15" x14ac:dyDescent="0.25">
      <c r="A671" s="37">
        <v>36540</v>
      </c>
      <c r="B671" s="38" t="s">
        <v>509</v>
      </c>
      <c r="C671" s="38" t="s">
        <v>1055</v>
      </c>
      <c r="D671" s="39">
        <v>0.95380000000000009</v>
      </c>
      <c r="E671" s="40" t="s">
        <v>39</v>
      </c>
    </row>
    <row r="672" spans="1:5" ht="15" x14ac:dyDescent="0.25">
      <c r="A672" s="37">
        <v>36540</v>
      </c>
      <c r="B672" s="38" t="s">
        <v>509</v>
      </c>
      <c r="C672" s="38" t="s">
        <v>1056</v>
      </c>
      <c r="D672" s="39">
        <v>0.95380000000000009</v>
      </c>
      <c r="E672" s="40" t="s">
        <v>39</v>
      </c>
    </row>
    <row r="673" spans="1:5" ht="15" x14ac:dyDescent="0.25">
      <c r="A673" s="37">
        <v>36540</v>
      </c>
      <c r="B673" s="38" t="s">
        <v>509</v>
      </c>
      <c r="C673" s="38" t="s">
        <v>1057</v>
      </c>
      <c r="D673" s="39">
        <v>0.95380000000000009</v>
      </c>
      <c r="E673" s="40" t="s">
        <v>39</v>
      </c>
    </row>
    <row r="674" spans="1:5" ht="15" x14ac:dyDescent="0.25">
      <c r="A674" s="37">
        <v>36540</v>
      </c>
      <c r="B674" s="38" t="s">
        <v>509</v>
      </c>
      <c r="C674" s="38" t="s">
        <v>1058</v>
      </c>
      <c r="D674" s="39">
        <v>0.95380000000000009</v>
      </c>
      <c r="E674" s="40" t="s">
        <v>39</v>
      </c>
    </row>
    <row r="675" spans="1:5" ht="15" x14ac:dyDescent="0.25">
      <c r="A675" s="37">
        <v>43580</v>
      </c>
      <c r="B675" s="38" t="s">
        <v>513</v>
      </c>
      <c r="C675" s="38" t="s">
        <v>1059</v>
      </c>
      <c r="D675" s="39">
        <v>0.83990000000000009</v>
      </c>
      <c r="E675" s="40" t="s">
        <v>39</v>
      </c>
    </row>
    <row r="676" spans="1:5" ht="15" x14ac:dyDescent="0.25">
      <c r="A676" s="37">
        <v>43580</v>
      </c>
      <c r="B676" s="38" t="s">
        <v>513</v>
      </c>
      <c r="C676" s="38" t="s">
        <v>1060</v>
      </c>
      <c r="D676" s="39">
        <v>0.83990000000000009</v>
      </c>
      <c r="E676" s="40" t="s">
        <v>39</v>
      </c>
    </row>
    <row r="677" spans="1:5" ht="15" x14ac:dyDescent="0.25">
      <c r="A677" s="37">
        <v>31700</v>
      </c>
      <c r="B677" s="38" t="s">
        <v>1061</v>
      </c>
      <c r="C677" s="38" t="s">
        <v>1062</v>
      </c>
      <c r="D677" s="39">
        <v>0.95380000000000009</v>
      </c>
      <c r="E677" s="40" t="s">
        <v>1063</v>
      </c>
    </row>
    <row r="678" spans="1:5" ht="15" x14ac:dyDescent="0.25">
      <c r="A678" s="37">
        <v>40484</v>
      </c>
      <c r="B678" s="38" t="s">
        <v>1064</v>
      </c>
      <c r="C678" s="38" t="s">
        <v>1065</v>
      </c>
      <c r="D678" s="39">
        <v>1.0359</v>
      </c>
      <c r="E678" s="40" t="s">
        <v>1063</v>
      </c>
    </row>
    <row r="679" spans="1:5" ht="15" x14ac:dyDescent="0.25">
      <c r="A679" s="37">
        <v>40484</v>
      </c>
      <c r="B679" s="38" t="s">
        <v>1064</v>
      </c>
      <c r="C679" s="38" t="s">
        <v>1066</v>
      </c>
      <c r="D679" s="39">
        <v>1.0359</v>
      </c>
      <c r="E679" s="40" t="s">
        <v>1063</v>
      </c>
    </row>
    <row r="680" spans="1:5" ht="15" x14ac:dyDescent="0.25">
      <c r="A680" s="37">
        <v>10900</v>
      </c>
      <c r="B680" s="38" t="s">
        <v>1067</v>
      </c>
      <c r="C680" s="38" t="s">
        <v>1068</v>
      </c>
      <c r="D680" s="39">
        <v>0.95510000000000006</v>
      </c>
      <c r="E680" s="40" t="s">
        <v>1069</v>
      </c>
    </row>
    <row r="681" spans="1:5" ht="15" x14ac:dyDescent="0.25">
      <c r="A681" s="37">
        <v>12100</v>
      </c>
      <c r="B681" s="38" t="s">
        <v>1070</v>
      </c>
      <c r="C681" s="38" t="s">
        <v>1071</v>
      </c>
      <c r="D681" s="39">
        <v>1.0802</v>
      </c>
      <c r="E681" s="40" t="s">
        <v>1069</v>
      </c>
    </row>
    <row r="682" spans="1:5" ht="15" x14ac:dyDescent="0.25">
      <c r="A682" s="37">
        <v>15804</v>
      </c>
      <c r="B682" s="38" t="s">
        <v>1072</v>
      </c>
      <c r="C682" s="38" t="s">
        <v>1073</v>
      </c>
      <c r="D682" s="39">
        <v>1.0696000000000001</v>
      </c>
      <c r="E682" s="40" t="s">
        <v>1069</v>
      </c>
    </row>
    <row r="683" spans="1:5" ht="15" x14ac:dyDescent="0.25">
      <c r="A683" s="37">
        <v>15804</v>
      </c>
      <c r="B683" s="38" t="s">
        <v>1072</v>
      </c>
      <c r="C683" s="38" t="s">
        <v>1074</v>
      </c>
      <c r="D683" s="39">
        <v>1.0696000000000001</v>
      </c>
      <c r="E683" s="40" t="s">
        <v>1069</v>
      </c>
    </row>
    <row r="684" spans="1:5" ht="15" x14ac:dyDescent="0.25">
      <c r="A684" s="37">
        <v>15804</v>
      </c>
      <c r="B684" s="38" t="s">
        <v>1072</v>
      </c>
      <c r="C684" s="38" t="s">
        <v>1075</v>
      </c>
      <c r="D684" s="39">
        <v>1.0696000000000001</v>
      </c>
      <c r="E684" s="40" t="s">
        <v>1069</v>
      </c>
    </row>
    <row r="685" spans="1:5" ht="15" x14ac:dyDescent="0.25">
      <c r="A685" s="37">
        <v>35084</v>
      </c>
      <c r="B685" s="38" t="s">
        <v>1076</v>
      </c>
      <c r="C685" s="38" t="s">
        <v>1077</v>
      </c>
      <c r="D685" s="39">
        <v>1.089</v>
      </c>
      <c r="E685" s="40" t="s">
        <v>1069</v>
      </c>
    </row>
    <row r="686" spans="1:5" ht="15" x14ac:dyDescent="0.25">
      <c r="A686" s="37">
        <v>35084</v>
      </c>
      <c r="B686" s="38" t="s">
        <v>1076</v>
      </c>
      <c r="C686" s="38" t="s">
        <v>1078</v>
      </c>
      <c r="D686" s="39">
        <v>1.089</v>
      </c>
      <c r="E686" s="40" t="s">
        <v>1069</v>
      </c>
    </row>
    <row r="687" spans="1:5" ht="15" x14ac:dyDescent="0.25">
      <c r="A687" s="37">
        <v>35084</v>
      </c>
      <c r="B687" s="38" t="s">
        <v>1076</v>
      </c>
      <c r="C687" s="38" t="s">
        <v>1079</v>
      </c>
      <c r="D687" s="39">
        <v>1.089</v>
      </c>
      <c r="E687" s="40" t="s">
        <v>1069</v>
      </c>
    </row>
    <row r="688" spans="1:5" ht="15" x14ac:dyDescent="0.25">
      <c r="A688" s="37">
        <v>35084</v>
      </c>
      <c r="B688" s="38" t="s">
        <v>1076</v>
      </c>
      <c r="C688" s="38" t="s">
        <v>1080</v>
      </c>
      <c r="D688" s="39">
        <v>1.089</v>
      </c>
      <c r="E688" s="40" t="s">
        <v>1069</v>
      </c>
    </row>
    <row r="689" spans="1:5" ht="15" x14ac:dyDescent="0.25">
      <c r="A689" s="37">
        <v>35084</v>
      </c>
      <c r="B689" s="38" t="s">
        <v>1076</v>
      </c>
      <c r="C689" s="38" t="s">
        <v>1081</v>
      </c>
      <c r="D689" s="39">
        <v>1.089</v>
      </c>
      <c r="E689" s="40" t="s">
        <v>1069</v>
      </c>
    </row>
    <row r="690" spans="1:5" ht="15" x14ac:dyDescent="0.25">
      <c r="A690" s="44">
        <v>35154</v>
      </c>
      <c r="B690" s="37"/>
      <c r="C690" s="38" t="s">
        <v>1082</v>
      </c>
      <c r="D690" s="39">
        <v>1.0578000000000001</v>
      </c>
      <c r="E690" s="40" t="s">
        <v>1069</v>
      </c>
    </row>
    <row r="691" spans="1:5" ht="15" x14ac:dyDescent="0.25">
      <c r="A691" s="44">
        <v>35154</v>
      </c>
      <c r="B691" s="37"/>
      <c r="C691" s="38" t="s">
        <v>1083</v>
      </c>
      <c r="D691" s="39">
        <v>1.0578000000000001</v>
      </c>
      <c r="E691" s="40" t="s">
        <v>1069</v>
      </c>
    </row>
    <row r="692" spans="1:5" ht="15" x14ac:dyDescent="0.25">
      <c r="A692" s="44">
        <v>35154</v>
      </c>
      <c r="B692" s="37"/>
      <c r="C692" s="38" t="s">
        <v>1084</v>
      </c>
      <c r="D692" s="39">
        <v>1.0578000000000001</v>
      </c>
      <c r="E692" s="40" t="s">
        <v>1069</v>
      </c>
    </row>
    <row r="693" spans="1:5" ht="15" x14ac:dyDescent="0.25">
      <c r="A693" s="44">
        <v>35154</v>
      </c>
      <c r="B693" s="37"/>
      <c r="C693" s="38" t="s">
        <v>1085</v>
      </c>
      <c r="D693" s="39">
        <v>1.0578000000000001</v>
      </c>
      <c r="E693" s="40" t="s">
        <v>1069</v>
      </c>
    </row>
    <row r="694" spans="1:5" ht="15" x14ac:dyDescent="0.25">
      <c r="A694" s="37">
        <v>35614</v>
      </c>
      <c r="B694" s="38" t="s">
        <v>1086</v>
      </c>
      <c r="C694" s="38" t="s">
        <v>1087</v>
      </c>
      <c r="D694" s="39">
        <v>1.3388</v>
      </c>
      <c r="E694" s="40" t="s">
        <v>1069</v>
      </c>
    </row>
    <row r="695" spans="1:5" ht="15" x14ac:dyDescent="0.25">
      <c r="A695" s="37">
        <v>35614</v>
      </c>
      <c r="B695" s="38" t="s">
        <v>1086</v>
      </c>
      <c r="C695" s="38" t="s">
        <v>1088</v>
      </c>
      <c r="D695" s="39">
        <v>1.3388</v>
      </c>
      <c r="E695" s="40" t="s">
        <v>1069</v>
      </c>
    </row>
    <row r="696" spans="1:5" ht="15" x14ac:dyDescent="0.25">
      <c r="A696" s="37">
        <v>35614</v>
      </c>
      <c r="B696" s="38" t="s">
        <v>1086</v>
      </c>
      <c r="C696" s="38" t="s">
        <v>1082</v>
      </c>
      <c r="D696" s="39">
        <v>1.3388</v>
      </c>
      <c r="E696" s="40" t="s">
        <v>1069</v>
      </c>
    </row>
    <row r="697" spans="1:5" ht="15" x14ac:dyDescent="0.25">
      <c r="A697" s="37">
        <v>35614</v>
      </c>
      <c r="B697" s="38" t="s">
        <v>1086</v>
      </c>
      <c r="C697" s="38" t="s">
        <v>1083</v>
      </c>
      <c r="D697" s="39">
        <v>1.3388</v>
      </c>
      <c r="E697" s="40" t="s">
        <v>1069</v>
      </c>
    </row>
    <row r="698" spans="1:5" ht="15" x14ac:dyDescent="0.25">
      <c r="A698" s="37">
        <v>35614</v>
      </c>
      <c r="B698" s="38" t="s">
        <v>1086</v>
      </c>
      <c r="C698" s="38" t="s">
        <v>1084</v>
      </c>
      <c r="D698" s="39">
        <v>1.3388</v>
      </c>
      <c r="E698" s="40" t="s">
        <v>1069</v>
      </c>
    </row>
    <row r="699" spans="1:5" ht="15" x14ac:dyDescent="0.25">
      <c r="A699" s="37">
        <v>35614</v>
      </c>
      <c r="B699" s="38" t="s">
        <v>1086</v>
      </c>
      <c r="C699" s="38" t="s">
        <v>1089</v>
      </c>
      <c r="D699" s="39">
        <v>1.3388</v>
      </c>
      <c r="E699" s="40" t="s">
        <v>1069</v>
      </c>
    </row>
    <row r="700" spans="1:5" ht="15" x14ac:dyDescent="0.25">
      <c r="A700" s="37">
        <v>36140</v>
      </c>
      <c r="B700" s="38" t="s">
        <v>1090</v>
      </c>
      <c r="C700" s="38" t="s">
        <v>1091</v>
      </c>
      <c r="D700" s="39">
        <v>1.0709</v>
      </c>
      <c r="E700" s="40" t="s">
        <v>1069</v>
      </c>
    </row>
    <row r="701" spans="1:5" ht="15" x14ac:dyDescent="0.25">
      <c r="A701" s="37">
        <v>45940</v>
      </c>
      <c r="B701" s="38" t="s">
        <v>1092</v>
      </c>
      <c r="C701" s="38" t="s">
        <v>1093</v>
      </c>
      <c r="D701" s="39">
        <v>1.0198</v>
      </c>
      <c r="E701" s="40" t="s">
        <v>1069</v>
      </c>
    </row>
    <row r="702" spans="1:5" ht="15" x14ac:dyDescent="0.25">
      <c r="A702" s="37">
        <v>47220</v>
      </c>
      <c r="B702" s="38" t="s">
        <v>1094</v>
      </c>
      <c r="C702" s="38" t="s">
        <v>1095</v>
      </c>
      <c r="D702" s="39">
        <v>1.0604</v>
      </c>
      <c r="E702" s="40" t="s">
        <v>1069</v>
      </c>
    </row>
    <row r="703" spans="1:5" ht="15" x14ac:dyDescent="0.25">
      <c r="A703" s="37">
        <v>48864</v>
      </c>
      <c r="B703" s="38" t="s">
        <v>321</v>
      </c>
      <c r="C703" s="38" t="s">
        <v>1096</v>
      </c>
      <c r="D703" s="39">
        <v>1.0939000000000001</v>
      </c>
      <c r="E703" s="40" t="s">
        <v>1069</v>
      </c>
    </row>
    <row r="704" spans="1:5" ht="15" x14ac:dyDescent="0.25">
      <c r="A704" s="37">
        <v>10740</v>
      </c>
      <c r="B704" s="38" t="s">
        <v>1097</v>
      </c>
      <c r="C704" s="38" t="s">
        <v>1098</v>
      </c>
      <c r="D704" s="39">
        <v>0.88240000000000007</v>
      </c>
      <c r="E704" s="40" t="s">
        <v>1099</v>
      </c>
    </row>
    <row r="705" spans="1:5" ht="15" x14ac:dyDescent="0.25">
      <c r="A705" s="37">
        <v>10740</v>
      </c>
      <c r="B705" s="38" t="s">
        <v>1097</v>
      </c>
      <c r="C705" s="38" t="s">
        <v>1100</v>
      </c>
      <c r="D705" s="39">
        <v>0.88240000000000007</v>
      </c>
      <c r="E705" s="40" t="s">
        <v>1099</v>
      </c>
    </row>
    <row r="706" spans="1:5" ht="15" x14ac:dyDescent="0.25">
      <c r="A706" s="37">
        <v>10740</v>
      </c>
      <c r="B706" s="38" t="s">
        <v>1097</v>
      </c>
      <c r="C706" s="38" t="s">
        <v>1101</v>
      </c>
      <c r="D706" s="39">
        <v>0.88240000000000007</v>
      </c>
      <c r="E706" s="40" t="s">
        <v>1099</v>
      </c>
    </row>
    <row r="707" spans="1:5" ht="15" x14ac:dyDescent="0.25">
      <c r="A707" s="37">
        <v>10740</v>
      </c>
      <c r="B707" s="38" t="s">
        <v>1097</v>
      </c>
      <c r="C707" s="38" t="s">
        <v>1102</v>
      </c>
      <c r="D707" s="39">
        <v>0.88240000000000007</v>
      </c>
      <c r="E707" s="40" t="s">
        <v>1099</v>
      </c>
    </row>
    <row r="708" spans="1:5" ht="15" x14ac:dyDescent="0.25">
      <c r="A708" s="37">
        <v>22140</v>
      </c>
      <c r="B708" s="38" t="s">
        <v>1103</v>
      </c>
      <c r="C708" s="38" t="s">
        <v>1104</v>
      </c>
      <c r="D708" s="39">
        <v>0.92480000000000007</v>
      </c>
      <c r="E708" s="40" t="s">
        <v>1099</v>
      </c>
    </row>
    <row r="709" spans="1:5" ht="15" x14ac:dyDescent="0.25">
      <c r="A709" s="37">
        <v>29740</v>
      </c>
      <c r="B709" s="38" t="s">
        <v>1105</v>
      </c>
      <c r="C709" s="38" t="s">
        <v>1106</v>
      </c>
      <c r="D709" s="39">
        <v>0.91639999999999999</v>
      </c>
      <c r="E709" s="40" t="s">
        <v>1099</v>
      </c>
    </row>
    <row r="710" spans="1:5" ht="15" x14ac:dyDescent="0.25">
      <c r="A710" s="37">
        <v>42140</v>
      </c>
      <c r="B710" s="38" t="s">
        <v>1107</v>
      </c>
      <c r="C710" s="38" t="s">
        <v>1108</v>
      </c>
      <c r="D710" s="39">
        <v>1.0015000000000001</v>
      </c>
      <c r="E710" s="40" t="s">
        <v>1099</v>
      </c>
    </row>
    <row r="711" spans="1:5" ht="15" x14ac:dyDescent="0.25">
      <c r="A711" s="37">
        <v>16180</v>
      </c>
      <c r="B711" s="38" t="s">
        <v>1109</v>
      </c>
      <c r="C711" s="38" t="s">
        <v>1110</v>
      </c>
      <c r="D711" s="39">
        <v>1.0159</v>
      </c>
      <c r="E711" s="40" t="s">
        <v>1111</v>
      </c>
    </row>
    <row r="712" spans="1:5" ht="15" x14ac:dyDescent="0.25">
      <c r="A712" s="37">
        <v>29820</v>
      </c>
      <c r="B712" s="38" t="s">
        <v>1112</v>
      </c>
      <c r="C712" s="38" t="s">
        <v>1113</v>
      </c>
      <c r="D712" s="39">
        <v>1.1733</v>
      </c>
      <c r="E712" s="40" t="s">
        <v>1111</v>
      </c>
    </row>
    <row r="713" spans="1:5" ht="15" x14ac:dyDescent="0.25">
      <c r="A713" s="37">
        <v>39900</v>
      </c>
      <c r="B713" s="38" t="s">
        <v>1114</v>
      </c>
      <c r="C713" s="38" t="s">
        <v>1115</v>
      </c>
      <c r="D713" s="39">
        <v>0.94000000000000006</v>
      </c>
      <c r="E713" s="40" t="s">
        <v>1111</v>
      </c>
    </row>
    <row r="714" spans="1:5" ht="15" x14ac:dyDescent="0.25">
      <c r="A714" s="37">
        <v>39900</v>
      </c>
      <c r="B714" s="38" t="s">
        <v>1114</v>
      </c>
      <c r="C714" s="38" t="s">
        <v>1116</v>
      </c>
      <c r="D714" s="39">
        <v>0.94000000000000006</v>
      </c>
      <c r="E714" s="40" t="s">
        <v>1111</v>
      </c>
    </row>
    <row r="715" spans="1:5" ht="15" x14ac:dyDescent="0.25">
      <c r="A715" s="37">
        <v>10580</v>
      </c>
      <c r="B715" s="38" t="s">
        <v>1117</v>
      </c>
      <c r="C715" s="38" t="s">
        <v>1118</v>
      </c>
      <c r="D715" s="39">
        <v>0.82480000000000009</v>
      </c>
      <c r="E715" s="40" t="s">
        <v>1119</v>
      </c>
    </row>
    <row r="716" spans="1:5" ht="15" x14ac:dyDescent="0.25">
      <c r="A716" s="37">
        <v>35614</v>
      </c>
      <c r="B716" s="38" t="s">
        <v>1086</v>
      </c>
      <c r="C716" s="38" t="s">
        <v>1120</v>
      </c>
      <c r="D716" s="39">
        <v>1.3388</v>
      </c>
      <c r="E716" s="40" t="s">
        <v>1119</v>
      </c>
    </row>
    <row r="717" spans="1:5" ht="15" x14ac:dyDescent="0.25">
      <c r="A717" s="37">
        <v>13780</v>
      </c>
      <c r="B717" s="38" t="s">
        <v>1121</v>
      </c>
      <c r="C717" s="38" t="s">
        <v>1122</v>
      </c>
      <c r="D717" s="39">
        <v>0.82610000000000006</v>
      </c>
      <c r="E717" s="40" t="s">
        <v>1119</v>
      </c>
    </row>
    <row r="718" spans="1:5" ht="15" x14ac:dyDescent="0.25">
      <c r="A718" s="37">
        <v>21300</v>
      </c>
      <c r="B718" s="38" t="s">
        <v>1123</v>
      </c>
      <c r="C718" s="38" t="s">
        <v>1124</v>
      </c>
      <c r="D718" s="39">
        <v>0.91790000000000005</v>
      </c>
      <c r="E718" s="40" t="s">
        <v>1119</v>
      </c>
    </row>
    <row r="719" spans="1:5" ht="15" x14ac:dyDescent="0.25">
      <c r="A719" s="37">
        <v>39100</v>
      </c>
      <c r="B719" s="38" t="s">
        <v>1125</v>
      </c>
      <c r="C719" s="38" t="s">
        <v>1126</v>
      </c>
      <c r="D719" s="39">
        <v>1.2319</v>
      </c>
      <c r="E719" s="40" t="s">
        <v>1119</v>
      </c>
    </row>
    <row r="720" spans="1:5" ht="15" x14ac:dyDescent="0.25">
      <c r="A720" s="37">
        <v>15380</v>
      </c>
      <c r="B720" s="38" t="s">
        <v>1127</v>
      </c>
      <c r="C720" s="38" t="s">
        <v>1128</v>
      </c>
      <c r="D720" s="39">
        <v>1.0462</v>
      </c>
      <c r="E720" s="40" t="s">
        <v>1119</v>
      </c>
    </row>
    <row r="721" spans="1:5" ht="15" x14ac:dyDescent="0.25">
      <c r="A721" s="37">
        <v>46540</v>
      </c>
      <c r="B721" s="38" t="s">
        <v>1129</v>
      </c>
      <c r="C721" s="38" t="s">
        <v>1130</v>
      </c>
      <c r="D721" s="39">
        <v>0.89470000000000005</v>
      </c>
      <c r="E721" s="40" t="s">
        <v>1119</v>
      </c>
    </row>
    <row r="722" spans="1:5" ht="15" x14ac:dyDescent="0.25">
      <c r="A722" s="37">
        <v>48060</v>
      </c>
      <c r="B722" s="38" t="s">
        <v>1131</v>
      </c>
      <c r="C722" s="38" t="s">
        <v>1132</v>
      </c>
      <c r="D722" s="39">
        <v>0.93740000000000001</v>
      </c>
      <c r="E722" s="40" t="s">
        <v>1119</v>
      </c>
    </row>
    <row r="723" spans="1:5" ht="15" x14ac:dyDescent="0.25">
      <c r="A723" s="37">
        <v>35614</v>
      </c>
      <c r="B723" s="38" t="s">
        <v>1086</v>
      </c>
      <c r="C723" s="38" t="s">
        <v>1133</v>
      </c>
      <c r="D723" s="39">
        <v>1.3388</v>
      </c>
      <c r="E723" s="40" t="s">
        <v>1119</v>
      </c>
    </row>
    <row r="724" spans="1:5" ht="15" x14ac:dyDescent="0.25">
      <c r="A724" s="37">
        <v>40380</v>
      </c>
      <c r="B724" s="38" t="s">
        <v>1134</v>
      </c>
      <c r="C724" s="38" t="s">
        <v>1135</v>
      </c>
      <c r="D724" s="39">
        <v>0.89850000000000008</v>
      </c>
      <c r="E724" s="40" t="s">
        <v>1119</v>
      </c>
    </row>
    <row r="725" spans="1:5" ht="15" x14ac:dyDescent="0.25">
      <c r="A725" s="37">
        <v>45060</v>
      </c>
      <c r="B725" s="38" t="s">
        <v>1136</v>
      </c>
      <c r="C725" s="38" t="s">
        <v>1137</v>
      </c>
      <c r="D725" s="39">
        <v>1.0181</v>
      </c>
      <c r="E725" s="40" t="s">
        <v>1119</v>
      </c>
    </row>
    <row r="726" spans="1:5" ht="15" x14ac:dyDescent="0.25">
      <c r="A726" s="37">
        <v>40380</v>
      </c>
      <c r="B726" s="38" t="s">
        <v>1134</v>
      </c>
      <c r="C726" s="38" t="s">
        <v>1138</v>
      </c>
      <c r="D726" s="39">
        <v>0.89850000000000008</v>
      </c>
      <c r="E726" s="40" t="s">
        <v>1119</v>
      </c>
    </row>
    <row r="727" spans="1:5" ht="15" x14ac:dyDescent="0.25">
      <c r="A727" s="37">
        <v>35004</v>
      </c>
      <c r="B727" s="38" t="s">
        <v>1139</v>
      </c>
      <c r="C727" s="38" t="s">
        <v>1140</v>
      </c>
      <c r="D727" s="39">
        <v>1.2844</v>
      </c>
      <c r="E727" s="40" t="s">
        <v>1119</v>
      </c>
    </row>
    <row r="728" spans="1:5" ht="15" x14ac:dyDescent="0.25">
      <c r="A728" s="37">
        <v>35614</v>
      </c>
      <c r="B728" s="38" t="s">
        <v>1086</v>
      </c>
      <c r="C728" s="38" t="s">
        <v>1141</v>
      </c>
      <c r="D728" s="39">
        <v>1.3388</v>
      </c>
      <c r="E728" s="40" t="s">
        <v>1119</v>
      </c>
    </row>
    <row r="729" spans="1:5" ht="15" x14ac:dyDescent="0.25">
      <c r="A729" s="37">
        <v>15380</v>
      </c>
      <c r="B729" s="38" t="s">
        <v>1127</v>
      </c>
      <c r="C729" s="38" t="s">
        <v>1142</v>
      </c>
      <c r="D729" s="39">
        <v>1.0462</v>
      </c>
      <c r="E729" s="40" t="s">
        <v>1119</v>
      </c>
    </row>
    <row r="730" spans="1:5" ht="15" x14ac:dyDescent="0.25">
      <c r="A730" s="37">
        <v>46540</v>
      </c>
      <c r="B730" s="38" t="s">
        <v>1129</v>
      </c>
      <c r="C730" s="38" t="s">
        <v>1143</v>
      </c>
      <c r="D730" s="39">
        <v>0.89470000000000005</v>
      </c>
      <c r="E730" s="40" t="s">
        <v>1119</v>
      </c>
    </row>
    <row r="731" spans="1:5" ht="15" x14ac:dyDescent="0.25">
      <c r="A731" s="37">
        <v>45060</v>
      </c>
      <c r="B731" s="38" t="s">
        <v>1136</v>
      </c>
      <c r="C731" s="38" t="s">
        <v>1144</v>
      </c>
      <c r="D731" s="39">
        <v>1.0181</v>
      </c>
      <c r="E731" s="40" t="s">
        <v>1119</v>
      </c>
    </row>
    <row r="732" spans="1:5" ht="15" x14ac:dyDescent="0.25">
      <c r="A732" s="37">
        <v>40380</v>
      </c>
      <c r="B732" s="38" t="s">
        <v>1134</v>
      </c>
      <c r="C732" s="38" t="s">
        <v>1145</v>
      </c>
      <c r="D732" s="39">
        <v>0.89850000000000008</v>
      </c>
      <c r="E732" s="40" t="s">
        <v>1119</v>
      </c>
    </row>
    <row r="733" spans="1:5" ht="15" x14ac:dyDescent="0.25">
      <c r="A733" s="37">
        <v>39100</v>
      </c>
      <c r="B733" s="38" t="s">
        <v>1125</v>
      </c>
      <c r="C733" s="38" t="s">
        <v>1146</v>
      </c>
      <c r="D733" s="39">
        <v>1.2319</v>
      </c>
      <c r="E733" s="40" t="s">
        <v>1119</v>
      </c>
    </row>
    <row r="734" spans="1:5" ht="15" x14ac:dyDescent="0.25">
      <c r="A734" s="37">
        <v>40380</v>
      </c>
      <c r="B734" s="38" t="s">
        <v>1134</v>
      </c>
      <c r="C734" s="38" t="s">
        <v>1147</v>
      </c>
      <c r="D734" s="39">
        <v>0.89850000000000008</v>
      </c>
      <c r="E734" s="40" t="s">
        <v>1119</v>
      </c>
    </row>
    <row r="735" spans="1:5" ht="15" x14ac:dyDescent="0.25">
      <c r="A735" s="37">
        <v>45060</v>
      </c>
      <c r="B735" s="38" t="s">
        <v>1136</v>
      </c>
      <c r="C735" s="38" t="s">
        <v>1148</v>
      </c>
      <c r="D735" s="39">
        <v>1.0181</v>
      </c>
      <c r="E735" s="40" t="s">
        <v>1119</v>
      </c>
    </row>
    <row r="736" spans="1:5" ht="15" x14ac:dyDescent="0.25">
      <c r="A736" s="37">
        <v>35614</v>
      </c>
      <c r="B736" s="38" t="s">
        <v>1086</v>
      </c>
      <c r="C736" s="38" t="s">
        <v>1149</v>
      </c>
      <c r="D736" s="39">
        <v>1.3388</v>
      </c>
      <c r="E736" s="40" t="s">
        <v>1119</v>
      </c>
    </row>
    <row r="737" spans="1:5" ht="15" x14ac:dyDescent="0.25">
      <c r="A737" s="37">
        <v>35614</v>
      </c>
      <c r="B737" s="38" t="s">
        <v>1086</v>
      </c>
      <c r="C737" s="38" t="s">
        <v>1150</v>
      </c>
      <c r="D737" s="39">
        <v>1.3388</v>
      </c>
      <c r="E737" s="40" t="s">
        <v>1119</v>
      </c>
    </row>
    <row r="738" spans="1:5" ht="15" x14ac:dyDescent="0.25">
      <c r="A738" s="37">
        <v>10580</v>
      </c>
      <c r="B738" s="38" t="s">
        <v>1117</v>
      </c>
      <c r="C738" s="38" t="s">
        <v>1151</v>
      </c>
      <c r="D738" s="39">
        <v>0.82480000000000009</v>
      </c>
      <c r="E738" s="40" t="s">
        <v>1119</v>
      </c>
    </row>
    <row r="739" spans="1:5" ht="15" x14ac:dyDescent="0.25">
      <c r="A739" s="37">
        <v>35614</v>
      </c>
      <c r="B739" s="38" t="s">
        <v>1086</v>
      </c>
      <c r="C739" s="38" t="s">
        <v>1152</v>
      </c>
      <c r="D739" s="39">
        <v>1.3388</v>
      </c>
      <c r="E739" s="40" t="s">
        <v>1119</v>
      </c>
    </row>
    <row r="740" spans="1:5" ht="15" x14ac:dyDescent="0.25">
      <c r="A740" s="37">
        <v>35614</v>
      </c>
      <c r="B740" s="38" t="s">
        <v>1086</v>
      </c>
      <c r="C740" s="38" t="s">
        <v>1153</v>
      </c>
      <c r="D740" s="39">
        <v>1.3388</v>
      </c>
      <c r="E740" s="40" t="s">
        <v>1119</v>
      </c>
    </row>
    <row r="741" spans="1:5" ht="15" x14ac:dyDescent="0.25">
      <c r="A741" s="37">
        <v>10580</v>
      </c>
      <c r="B741" s="38" t="s">
        <v>1117</v>
      </c>
      <c r="C741" s="38" t="s">
        <v>1154</v>
      </c>
      <c r="D741" s="39">
        <v>0.82480000000000009</v>
      </c>
      <c r="E741" s="40" t="s">
        <v>1119</v>
      </c>
    </row>
    <row r="742" spans="1:5" ht="15" x14ac:dyDescent="0.25">
      <c r="A742" s="37">
        <v>10580</v>
      </c>
      <c r="B742" s="38" t="s">
        <v>1117</v>
      </c>
      <c r="C742" s="38" t="s">
        <v>1155</v>
      </c>
      <c r="D742" s="39">
        <v>0.82480000000000009</v>
      </c>
      <c r="E742" s="40" t="s">
        <v>1119</v>
      </c>
    </row>
    <row r="743" spans="1:5" ht="15" x14ac:dyDescent="0.25">
      <c r="A743" s="37">
        <v>10580</v>
      </c>
      <c r="B743" s="38" t="s">
        <v>1117</v>
      </c>
      <c r="C743" s="38" t="s">
        <v>1156</v>
      </c>
      <c r="D743" s="39">
        <v>0.82480000000000009</v>
      </c>
      <c r="E743" s="40" t="s">
        <v>1119</v>
      </c>
    </row>
    <row r="744" spans="1:5" ht="15" x14ac:dyDescent="0.25">
      <c r="A744" s="37">
        <v>35004</v>
      </c>
      <c r="B744" s="38" t="s">
        <v>1139</v>
      </c>
      <c r="C744" s="38" t="s">
        <v>1157</v>
      </c>
      <c r="D744" s="39">
        <v>1.2844</v>
      </c>
      <c r="E744" s="40" t="s">
        <v>1119</v>
      </c>
    </row>
    <row r="745" spans="1:5" ht="15" x14ac:dyDescent="0.25">
      <c r="A745" s="37">
        <v>13780</v>
      </c>
      <c r="B745" s="38" t="s">
        <v>1121</v>
      </c>
      <c r="C745" s="38" t="s">
        <v>1158</v>
      </c>
      <c r="D745" s="39">
        <v>0.82610000000000006</v>
      </c>
      <c r="E745" s="40" t="s">
        <v>1119</v>
      </c>
    </row>
    <row r="746" spans="1:5" ht="15" x14ac:dyDescent="0.25">
      <c r="A746" s="37">
        <v>27060</v>
      </c>
      <c r="B746" s="38" t="s">
        <v>1159</v>
      </c>
      <c r="C746" s="38" t="s">
        <v>1160</v>
      </c>
      <c r="D746" s="39">
        <v>1.0862000000000001</v>
      </c>
      <c r="E746" s="40" t="s">
        <v>1119</v>
      </c>
    </row>
    <row r="747" spans="1:5" ht="15" x14ac:dyDescent="0.25">
      <c r="A747" s="37">
        <v>28740</v>
      </c>
      <c r="B747" s="38" t="s">
        <v>1161</v>
      </c>
      <c r="C747" s="38" t="s">
        <v>1162</v>
      </c>
      <c r="D747" s="39">
        <v>0.9708</v>
      </c>
      <c r="E747" s="40" t="s">
        <v>1119</v>
      </c>
    </row>
    <row r="748" spans="1:5" ht="15" x14ac:dyDescent="0.25">
      <c r="A748" s="37">
        <v>24020</v>
      </c>
      <c r="B748" s="38" t="s">
        <v>1163</v>
      </c>
      <c r="C748" s="38" t="s">
        <v>1164</v>
      </c>
      <c r="D748" s="39">
        <v>0.76500000000000001</v>
      </c>
      <c r="E748" s="40" t="s">
        <v>1119</v>
      </c>
    </row>
    <row r="749" spans="1:5" ht="15" x14ac:dyDescent="0.25">
      <c r="A749" s="37">
        <v>24020</v>
      </c>
      <c r="B749" s="38" t="s">
        <v>1163</v>
      </c>
      <c r="C749" s="38" t="s">
        <v>1165</v>
      </c>
      <c r="D749" s="39">
        <v>0.76500000000000001</v>
      </c>
      <c r="E749" s="40" t="s">
        <v>1119</v>
      </c>
    </row>
    <row r="750" spans="1:5" ht="15" x14ac:dyDescent="0.25">
      <c r="A750" s="37">
        <v>40380</v>
      </c>
      <c r="B750" s="38" t="s">
        <v>1134</v>
      </c>
      <c r="C750" s="38" t="s">
        <v>1166</v>
      </c>
      <c r="D750" s="39">
        <v>0.89850000000000008</v>
      </c>
      <c r="E750" s="40" t="s">
        <v>1119</v>
      </c>
    </row>
    <row r="751" spans="1:5" ht="15" x14ac:dyDescent="0.25">
      <c r="A751" s="37">
        <v>35614</v>
      </c>
      <c r="B751" s="38" t="s">
        <v>1086</v>
      </c>
      <c r="C751" s="38" t="s">
        <v>1167</v>
      </c>
      <c r="D751" s="39">
        <v>1.3388</v>
      </c>
      <c r="E751" s="40" t="s">
        <v>1119</v>
      </c>
    </row>
    <row r="752" spans="1:5" ht="15" x14ac:dyDescent="0.25">
      <c r="A752" s="37">
        <v>40380</v>
      </c>
      <c r="B752" s="38" t="s">
        <v>1134</v>
      </c>
      <c r="C752" s="38" t="s">
        <v>1168</v>
      </c>
      <c r="D752" s="39">
        <v>0.89850000000000008</v>
      </c>
      <c r="E752" s="40" t="s">
        <v>1119</v>
      </c>
    </row>
    <row r="753" spans="1:5" ht="15" x14ac:dyDescent="0.25">
      <c r="A753" s="37">
        <v>10420</v>
      </c>
      <c r="B753" s="38" t="s">
        <v>1169</v>
      </c>
      <c r="C753" s="38" t="s">
        <v>1170</v>
      </c>
      <c r="D753" s="39">
        <v>0.84800000000000009</v>
      </c>
      <c r="E753" s="40" t="s">
        <v>1171</v>
      </c>
    </row>
    <row r="754" spans="1:5" ht="15" x14ac:dyDescent="0.25">
      <c r="A754" s="37">
        <v>10420</v>
      </c>
      <c r="B754" s="38" t="s">
        <v>1169</v>
      </c>
      <c r="C754" s="38" t="s">
        <v>1172</v>
      </c>
      <c r="D754" s="39">
        <v>0.84800000000000009</v>
      </c>
      <c r="E754" s="40" t="s">
        <v>1171</v>
      </c>
    </row>
    <row r="755" spans="1:5" ht="15" x14ac:dyDescent="0.25">
      <c r="A755" s="37">
        <v>15940</v>
      </c>
      <c r="B755" s="38" t="s">
        <v>1173</v>
      </c>
      <c r="C755" s="38" t="s">
        <v>1174</v>
      </c>
      <c r="D755" s="39">
        <v>0.79990000000000006</v>
      </c>
      <c r="E755" s="40" t="s">
        <v>1171</v>
      </c>
    </row>
    <row r="756" spans="1:5" ht="15" x14ac:dyDescent="0.25">
      <c r="A756" s="37">
        <v>15940</v>
      </c>
      <c r="B756" s="38" t="s">
        <v>1173</v>
      </c>
      <c r="C756" s="38" t="s">
        <v>1175</v>
      </c>
      <c r="D756" s="39">
        <v>0.79990000000000006</v>
      </c>
      <c r="E756" s="40" t="s">
        <v>1171</v>
      </c>
    </row>
    <row r="757" spans="1:5" ht="15" x14ac:dyDescent="0.25">
      <c r="A757" s="37">
        <v>17140</v>
      </c>
      <c r="B757" s="38" t="s">
        <v>601</v>
      </c>
      <c r="C757" s="38" t="s">
        <v>1176</v>
      </c>
      <c r="D757" s="39">
        <v>0.94240000000000002</v>
      </c>
      <c r="E757" s="40" t="s">
        <v>1171</v>
      </c>
    </row>
    <row r="758" spans="1:5" ht="15" x14ac:dyDescent="0.25">
      <c r="A758" s="37">
        <v>17140</v>
      </c>
      <c r="B758" s="38" t="s">
        <v>601</v>
      </c>
      <c r="C758" s="38" t="s">
        <v>1177</v>
      </c>
      <c r="D758" s="39">
        <v>0.94240000000000002</v>
      </c>
      <c r="E758" s="40" t="s">
        <v>1171</v>
      </c>
    </row>
    <row r="759" spans="1:5" ht="15" x14ac:dyDescent="0.25">
      <c r="A759" s="37">
        <v>17140</v>
      </c>
      <c r="B759" s="38" t="s">
        <v>601</v>
      </c>
      <c r="C759" s="38" t="s">
        <v>1178</v>
      </c>
      <c r="D759" s="39">
        <v>0.94240000000000002</v>
      </c>
      <c r="E759" s="40" t="s">
        <v>1171</v>
      </c>
    </row>
    <row r="760" spans="1:5" ht="15" x14ac:dyDescent="0.25">
      <c r="A760" s="37">
        <v>17140</v>
      </c>
      <c r="B760" s="38" t="s">
        <v>601</v>
      </c>
      <c r="C760" s="38" t="s">
        <v>1179</v>
      </c>
      <c r="D760" s="39">
        <v>0.94240000000000002</v>
      </c>
      <c r="E760" s="40" t="s">
        <v>1171</v>
      </c>
    </row>
    <row r="761" spans="1:5" ht="15" x14ac:dyDescent="0.25">
      <c r="A761" s="37">
        <v>17140</v>
      </c>
      <c r="B761" s="38" t="s">
        <v>601</v>
      </c>
      <c r="C761" s="38" t="s">
        <v>1180</v>
      </c>
      <c r="D761" s="39">
        <v>0.94240000000000002</v>
      </c>
      <c r="E761" s="40" t="s">
        <v>1171</v>
      </c>
    </row>
    <row r="762" spans="1:5" ht="15" x14ac:dyDescent="0.25">
      <c r="A762" s="37">
        <v>17460</v>
      </c>
      <c r="B762" s="38" t="s">
        <v>1181</v>
      </c>
      <c r="C762" s="38" t="s">
        <v>1182</v>
      </c>
      <c r="D762" s="39">
        <v>0.89340000000000008</v>
      </c>
      <c r="E762" s="40" t="s">
        <v>1171</v>
      </c>
    </row>
    <row r="763" spans="1:5" ht="15" x14ac:dyDescent="0.25">
      <c r="A763" s="37">
        <v>17460</v>
      </c>
      <c r="B763" s="38" t="s">
        <v>1181</v>
      </c>
      <c r="C763" s="38" t="s">
        <v>1183</v>
      </c>
      <c r="D763" s="39">
        <v>0.89340000000000008</v>
      </c>
      <c r="E763" s="40" t="s">
        <v>1171</v>
      </c>
    </row>
    <row r="764" spans="1:5" ht="15" x14ac:dyDescent="0.25">
      <c r="A764" s="37">
        <v>17460</v>
      </c>
      <c r="B764" s="38" t="s">
        <v>1181</v>
      </c>
      <c r="C764" s="38" t="s">
        <v>1184</v>
      </c>
      <c r="D764" s="39">
        <v>0.89340000000000008</v>
      </c>
      <c r="E764" s="40" t="s">
        <v>1171</v>
      </c>
    </row>
    <row r="765" spans="1:5" ht="15" x14ac:dyDescent="0.25">
      <c r="A765" s="37">
        <v>17460</v>
      </c>
      <c r="B765" s="38" t="s">
        <v>1181</v>
      </c>
      <c r="C765" s="38" t="s">
        <v>1185</v>
      </c>
      <c r="D765" s="39">
        <v>0.89340000000000008</v>
      </c>
      <c r="E765" s="40" t="s">
        <v>1171</v>
      </c>
    </row>
    <row r="766" spans="1:5" ht="15" x14ac:dyDescent="0.25">
      <c r="A766" s="37">
        <v>17460</v>
      </c>
      <c r="B766" s="38" t="s">
        <v>1181</v>
      </c>
      <c r="C766" s="38" t="s">
        <v>1186</v>
      </c>
      <c r="D766" s="39">
        <v>0.89340000000000008</v>
      </c>
      <c r="E766" s="40" t="s">
        <v>1171</v>
      </c>
    </row>
    <row r="767" spans="1:5" ht="15" x14ac:dyDescent="0.25">
      <c r="A767" s="37">
        <v>18140</v>
      </c>
      <c r="B767" s="38" t="s">
        <v>1187</v>
      </c>
      <c r="C767" s="38" t="s">
        <v>1188</v>
      </c>
      <c r="D767" s="39">
        <v>0.94690000000000007</v>
      </c>
      <c r="E767" s="40" t="s">
        <v>1171</v>
      </c>
    </row>
    <row r="768" spans="1:5" ht="15" x14ac:dyDescent="0.25">
      <c r="A768" s="37">
        <v>18140</v>
      </c>
      <c r="B768" s="38" t="s">
        <v>1187</v>
      </c>
      <c r="C768" s="38" t="s">
        <v>1189</v>
      </c>
      <c r="D768" s="39">
        <v>0.94690000000000007</v>
      </c>
      <c r="E768" s="40" t="s">
        <v>1171</v>
      </c>
    </row>
    <row r="769" spans="1:5" ht="15" x14ac:dyDescent="0.25">
      <c r="A769" s="37">
        <v>18140</v>
      </c>
      <c r="B769" s="38" t="s">
        <v>1187</v>
      </c>
      <c r="C769" s="38" t="s">
        <v>1190</v>
      </c>
      <c r="D769" s="39">
        <v>0.94690000000000007</v>
      </c>
      <c r="E769" s="40" t="s">
        <v>1171</v>
      </c>
    </row>
    <row r="770" spans="1:5" ht="15" x14ac:dyDescent="0.25">
      <c r="A770" s="37">
        <v>18140</v>
      </c>
      <c r="B770" s="38" t="s">
        <v>1187</v>
      </c>
      <c r="C770" s="38" t="s">
        <v>1191</v>
      </c>
      <c r="D770" s="39">
        <v>0.94690000000000007</v>
      </c>
      <c r="E770" s="40" t="s">
        <v>1171</v>
      </c>
    </row>
    <row r="771" spans="1:5" ht="15" x14ac:dyDescent="0.25">
      <c r="A771" s="37">
        <v>18140</v>
      </c>
      <c r="B771" s="38" t="s">
        <v>1187</v>
      </c>
      <c r="C771" s="38" t="s">
        <v>1192</v>
      </c>
      <c r="D771" s="39">
        <v>0.94690000000000007</v>
      </c>
      <c r="E771" s="40" t="s">
        <v>1171</v>
      </c>
    </row>
    <row r="772" spans="1:5" ht="15" x14ac:dyDescent="0.25">
      <c r="A772" s="37">
        <v>18140</v>
      </c>
      <c r="B772" s="38" t="s">
        <v>1187</v>
      </c>
      <c r="C772" s="38" t="s">
        <v>1193</v>
      </c>
      <c r="D772" s="39">
        <v>0.94690000000000007</v>
      </c>
      <c r="E772" s="40" t="s">
        <v>1171</v>
      </c>
    </row>
    <row r="773" spans="1:5" ht="15" x14ac:dyDescent="0.25">
      <c r="A773" s="37">
        <v>18140</v>
      </c>
      <c r="B773" s="38" t="s">
        <v>1187</v>
      </c>
      <c r="C773" s="38" t="s">
        <v>1194</v>
      </c>
      <c r="D773" s="39">
        <v>0.94690000000000007</v>
      </c>
      <c r="E773" s="40" t="s">
        <v>1171</v>
      </c>
    </row>
    <row r="774" spans="1:5" ht="15" x14ac:dyDescent="0.25">
      <c r="A774" s="37">
        <v>18140</v>
      </c>
      <c r="B774" s="38" t="s">
        <v>1187</v>
      </c>
      <c r="C774" s="38" t="s">
        <v>1195</v>
      </c>
      <c r="D774" s="39">
        <v>0.94690000000000007</v>
      </c>
      <c r="E774" s="40" t="s">
        <v>1171</v>
      </c>
    </row>
    <row r="775" spans="1:5" ht="15" x14ac:dyDescent="0.25">
      <c r="A775" s="37">
        <v>18140</v>
      </c>
      <c r="B775" s="38" t="s">
        <v>1187</v>
      </c>
      <c r="C775" s="38" t="s">
        <v>1196</v>
      </c>
      <c r="D775" s="39">
        <v>0.94690000000000007</v>
      </c>
      <c r="E775" s="40" t="s">
        <v>1171</v>
      </c>
    </row>
    <row r="776" spans="1:5" ht="15" x14ac:dyDescent="0.25">
      <c r="A776" s="37">
        <v>18140</v>
      </c>
      <c r="B776" s="38" t="s">
        <v>1187</v>
      </c>
      <c r="C776" s="38" t="s">
        <v>1197</v>
      </c>
      <c r="D776" s="39">
        <v>0.94690000000000007</v>
      </c>
      <c r="E776" s="40" t="s">
        <v>1171</v>
      </c>
    </row>
    <row r="777" spans="1:5" ht="15" x14ac:dyDescent="0.25">
      <c r="A777" s="37">
        <v>19430</v>
      </c>
      <c r="B777" s="38" t="s">
        <v>1198</v>
      </c>
      <c r="C777" s="38" t="s">
        <v>1199</v>
      </c>
      <c r="D777" s="39">
        <v>0.93530000000000002</v>
      </c>
      <c r="E777" s="40" t="s">
        <v>1171</v>
      </c>
    </row>
    <row r="778" spans="1:5" ht="15" x14ac:dyDescent="0.25">
      <c r="A778" s="37">
        <v>19430</v>
      </c>
      <c r="B778" s="38" t="s">
        <v>1198</v>
      </c>
      <c r="C778" s="38" t="s">
        <v>1200</v>
      </c>
      <c r="D778" s="39">
        <v>0.93530000000000002</v>
      </c>
      <c r="E778" s="40" t="s">
        <v>1171</v>
      </c>
    </row>
    <row r="779" spans="1:5" ht="15" x14ac:dyDescent="0.25">
      <c r="A779" s="37">
        <v>19430</v>
      </c>
      <c r="B779" s="38" t="s">
        <v>1198</v>
      </c>
      <c r="C779" s="38" t="s">
        <v>1201</v>
      </c>
      <c r="D779" s="39">
        <v>0.93530000000000002</v>
      </c>
      <c r="E779" s="40" t="s">
        <v>1171</v>
      </c>
    </row>
    <row r="780" spans="1:5" ht="15" x14ac:dyDescent="0.25">
      <c r="A780" s="37">
        <v>26580</v>
      </c>
      <c r="B780" s="38" t="s">
        <v>705</v>
      </c>
      <c r="C780" s="38" t="s">
        <v>1202</v>
      </c>
      <c r="D780" s="39">
        <v>0.84820000000000007</v>
      </c>
      <c r="E780" s="40" t="s">
        <v>1171</v>
      </c>
    </row>
    <row r="781" spans="1:5" ht="15" x14ac:dyDescent="0.25">
      <c r="A781" s="37">
        <v>30620</v>
      </c>
      <c r="B781" s="38" t="s">
        <v>1203</v>
      </c>
      <c r="C781" s="38" t="s">
        <v>1204</v>
      </c>
      <c r="D781" s="39">
        <v>0.82910000000000006</v>
      </c>
      <c r="E781" s="40" t="s">
        <v>1171</v>
      </c>
    </row>
    <row r="782" spans="1:5" ht="15" x14ac:dyDescent="0.25">
      <c r="A782" s="37">
        <v>31900</v>
      </c>
      <c r="B782" s="38" t="s">
        <v>1205</v>
      </c>
      <c r="C782" s="38" t="s">
        <v>1206</v>
      </c>
      <c r="D782" s="39">
        <v>0.88870000000000005</v>
      </c>
      <c r="E782" s="40" t="s">
        <v>1171</v>
      </c>
    </row>
    <row r="783" spans="1:5" ht="15" x14ac:dyDescent="0.25">
      <c r="A783" s="37">
        <v>44220</v>
      </c>
      <c r="B783" s="38" t="s">
        <v>1207</v>
      </c>
      <c r="C783" s="38" t="s">
        <v>1208</v>
      </c>
      <c r="D783" s="39">
        <v>0.86670000000000003</v>
      </c>
      <c r="E783" s="40" t="s">
        <v>1171</v>
      </c>
    </row>
    <row r="784" spans="1:5" ht="15" x14ac:dyDescent="0.25">
      <c r="A784" s="37">
        <v>45780</v>
      </c>
      <c r="B784" s="38" t="s">
        <v>1209</v>
      </c>
      <c r="C784" s="38" t="s">
        <v>1210</v>
      </c>
      <c r="D784" s="39">
        <v>0.84460000000000002</v>
      </c>
      <c r="E784" s="40" t="s">
        <v>1171</v>
      </c>
    </row>
    <row r="785" spans="1:5" ht="15" x14ac:dyDescent="0.25">
      <c r="A785" s="37">
        <v>45780</v>
      </c>
      <c r="B785" s="38" t="s">
        <v>1209</v>
      </c>
      <c r="C785" s="38" t="s">
        <v>1211</v>
      </c>
      <c r="D785" s="39">
        <v>0.84460000000000002</v>
      </c>
      <c r="E785" s="40" t="s">
        <v>1171</v>
      </c>
    </row>
    <row r="786" spans="1:5" ht="15" x14ac:dyDescent="0.25">
      <c r="A786" s="37">
        <v>45780</v>
      </c>
      <c r="B786" s="38" t="s">
        <v>1209</v>
      </c>
      <c r="C786" s="38" t="s">
        <v>1212</v>
      </c>
      <c r="D786" s="39">
        <v>0.84460000000000002</v>
      </c>
      <c r="E786" s="40" t="s">
        <v>1171</v>
      </c>
    </row>
    <row r="787" spans="1:5" ht="15" x14ac:dyDescent="0.25">
      <c r="A787" s="37">
        <v>45780</v>
      </c>
      <c r="B787" s="38" t="s">
        <v>1209</v>
      </c>
      <c r="C787" s="38" t="s">
        <v>1213</v>
      </c>
      <c r="D787" s="39">
        <v>0.84460000000000002</v>
      </c>
      <c r="E787" s="40" t="s">
        <v>1171</v>
      </c>
    </row>
    <row r="788" spans="1:5" ht="15" x14ac:dyDescent="0.25">
      <c r="A788" s="37">
        <v>48260</v>
      </c>
      <c r="B788" s="38" t="s">
        <v>1214</v>
      </c>
      <c r="C788" s="38" t="s">
        <v>1215</v>
      </c>
      <c r="D788" s="39">
        <v>0.7429</v>
      </c>
      <c r="E788" s="40" t="s">
        <v>1171</v>
      </c>
    </row>
    <row r="789" spans="1:5" ht="15" x14ac:dyDescent="0.25">
      <c r="A789" s="37">
        <v>48540</v>
      </c>
      <c r="B789" s="38" t="s">
        <v>1216</v>
      </c>
      <c r="C789" s="38" t="s">
        <v>1217</v>
      </c>
      <c r="D789" s="39">
        <v>0.6855</v>
      </c>
      <c r="E789" s="40" t="s">
        <v>1171</v>
      </c>
    </row>
    <row r="790" spans="1:5" ht="15" x14ac:dyDescent="0.25">
      <c r="A790" s="37">
        <v>49660</v>
      </c>
      <c r="B790" s="38" t="s">
        <v>1218</v>
      </c>
      <c r="C790" s="38" t="s">
        <v>1219</v>
      </c>
      <c r="D790" s="39">
        <v>0.77470000000000006</v>
      </c>
      <c r="E790" s="40" t="s">
        <v>1171</v>
      </c>
    </row>
    <row r="791" spans="1:5" ht="15" x14ac:dyDescent="0.25">
      <c r="A791" s="37">
        <v>49660</v>
      </c>
      <c r="B791" s="38" t="s">
        <v>1218</v>
      </c>
      <c r="C791" s="38" t="s">
        <v>1220</v>
      </c>
      <c r="D791" s="39">
        <v>0.77470000000000006</v>
      </c>
      <c r="E791" s="40" t="s">
        <v>1171</v>
      </c>
    </row>
    <row r="792" spans="1:5" ht="15" x14ac:dyDescent="0.25">
      <c r="A792" s="37">
        <v>21420</v>
      </c>
      <c r="B792" s="38" t="s">
        <v>1221</v>
      </c>
      <c r="C792" s="38" t="s">
        <v>1222</v>
      </c>
      <c r="D792" s="39">
        <v>0.8407</v>
      </c>
      <c r="E792" s="40" t="s">
        <v>1223</v>
      </c>
    </row>
    <row r="793" spans="1:5" ht="15" x14ac:dyDescent="0.25">
      <c r="A793" s="37">
        <v>22900</v>
      </c>
      <c r="B793" s="38" t="s">
        <v>167</v>
      </c>
      <c r="C793" s="38" t="s">
        <v>1224</v>
      </c>
      <c r="D793" s="39">
        <v>0.79430000000000001</v>
      </c>
      <c r="E793" s="40" t="s">
        <v>1223</v>
      </c>
    </row>
    <row r="794" spans="1:5" ht="15" x14ac:dyDescent="0.25">
      <c r="A794" s="37">
        <v>30020</v>
      </c>
      <c r="B794" s="38" t="s">
        <v>1225</v>
      </c>
      <c r="C794" s="38" t="s">
        <v>1226</v>
      </c>
      <c r="D794" s="39">
        <v>0.69950000000000001</v>
      </c>
      <c r="E794" s="40" t="s">
        <v>1223</v>
      </c>
    </row>
    <row r="795" spans="1:5" ht="15" x14ac:dyDescent="0.25">
      <c r="A795" s="37">
        <v>30020</v>
      </c>
      <c r="B795" s="38" t="s">
        <v>1225</v>
      </c>
      <c r="C795" s="38" t="s">
        <v>1227</v>
      </c>
      <c r="D795" s="39">
        <v>0.69950000000000001</v>
      </c>
      <c r="E795" s="40" t="s">
        <v>1223</v>
      </c>
    </row>
    <row r="796" spans="1:5" ht="15" x14ac:dyDescent="0.25">
      <c r="A796" s="37">
        <v>36420</v>
      </c>
      <c r="B796" s="38" t="s">
        <v>1228</v>
      </c>
      <c r="C796" s="38" t="s">
        <v>1229</v>
      </c>
      <c r="D796" s="39">
        <v>0.87830000000000008</v>
      </c>
      <c r="E796" s="40" t="s">
        <v>1223</v>
      </c>
    </row>
    <row r="797" spans="1:5" ht="15" x14ac:dyDescent="0.25">
      <c r="A797" s="37">
        <v>36420</v>
      </c>
      <c r="B797" s="38" t="s">
        <v>1228</v>
      </c>
      <c r="C797" s="38" t="s">
        <v>1230</v>
      </c>
      <c r="D797" s="39">
        <v>0.87830000000000008</v>
      </c>
      <c r="E797" s="40" t="s">
        <v>1223</v>
      </c>
    </row>
    <row r="798" spans="1:5" ht="15" x14ac:dyDescent="0.25">
      <c r="A798" s="37">
        <v>36420</v>
      </c>
      <c r="B798" s="38" t="s">
        <v>1228</v>
      </c>
      <c r="C798" s="38" t="s">
        <v>1231</v>
      </c>
      <c r="D798" s="39">
        <v>0.87830000000000008</v>
      </c>
      <c r="E798" s="40" t="s">
        <v>1223</v>
      </c>
    </row>
    <row r="799" spans="1:5" ht="15" x14ac:dyDescent="0.25">
      <c r="A799" s="37">
        <v>36420</v>
      </c>
      <c r="B799" s="38" t="s">
        <v>1228</v>
      </c>
      <c r="C799" s="38" t="s">
        <v>1232</v>
      </c>
      <c r="D799" s="39">
        <v>0.87830000000000008</v>
      </c>
      <c r="E799" s="40" t="s">
        <v>1223</v>
      </c>
    </row>
    <row r="800" spans="1:5" ht="15" x14ac:dyDescent="0.25">
      <c r="A800" s="37">
        <v>36420</v>
      </c>
      <c r="B800" s="38" t="s">
        <v>1228</v>
      </c>
      <c r="C800" s="38" t="s">
        <v>1233</v>
      </c>
      <c r="D800" s="39">
        <v>0.87830000000000008</v>
      </c>
      <c r="E800" s="40" t="s">
        <v>1223</v>
      </c>
    </row>
    <row r="801" spans="1:5" ht="15" x14ac:dyDescent="0.25">
      <c r="A801" s="37">
        <v>36420</v>
      </c>
      <c r="B801" s="38" t="s">
        <v>1228</v>
      </c>
      <c r="C801" s="38" t="s">
        <v>1234</v>
      </c>
      <c r="D801" s="39">
        <v>0.87830000000000008</v>
      </c>
      <c r="E801" s="40" t="s">
        <v>1223</v>
      </c>
    </row>
    <row r="802" spans="1:5" ht="15" x14ac:dyDescent="0.25">
      <c r="A802" s="37">
        <v>36420</v>
      </c>
      <c r="B802" s="38" t="s">
        <v>1228</v>
      </c>
      <c r="C802" s="38" t="s">
        <v>1235</v>
      </c>
      <c r="D802" s="39">
        <v>0.87830000000000008</v>
      </c>
      <c r="E802" s="40" t="s">
        <v>1223</v>
      </c>
    </row>
    <row r="803" spans="1:5" ht="15" x14ac:dyDescent="0.25">
      <c r="A803" s="37">
        <v>46140</v>
      </c>
      <c r="B803" s="38" t="s">
        <v>1236</v>
      </c>
      <c r="C803" s="38" t="s">
        <v>1237</v>
      </c>
      <c r="D803" s="39">
        <v>0.83379999999999999</v>
      </c>
      <c r="E803" s="40" t="s">
        <v>1223</v>
      </c>
    </row>
    <row r="804" spans="1:5" ht="15" x14ac:dyDescent="0.25">
      <c r="A804" s="37">
        <v>46140</v>
      </c>
      <c r="B804" s="38" t="s">
        <v>1236</v>
      </c>
      <c r="C804" s="38" t="s">
        <v>1238</v>
      </c>
      <c r="D804" s="39">
        <v>0.83379999999999999</v>
      </c>
      <c r="E804" s="40" t="s">
        <v>1223</v>
      </c>
    </row>
    <row r="805" spans="1:5" ht="15" x14ac:dyDescent="0.25">
      <c r="A805" s="37">
        <v>46140</v>
      </c>
      <c r="B805" s="38" t="s">
        <v>1236</v>
      </c>
      <c r="C805" s="38" t="s">
        <v>1239</v>
      </c>
      <c r="D805" s="39">
        <v>0.83379999999999999</v>
      </c>
      <c r="E805" s="40" t="s">
        <v>1223</v>
      </c>
    </row>
    <row r="806" spans="1:5" ht="15" x14ac:dyDescent="0.25">
      <c r="A806" s="37">
        <v>46140</v>
      </c>
      <c r="B806" s="38" t="s">
        <v>1236</v>
      </c>
      <c r="C806" s="38" t="s">
        <v>1240</v>
      </c>
      <c r="D806" s="39">
        <v>0.83379999999999999</v>
      </c>
      <c r="E806" s="40" t="s">
        <v>1223</v>
      </c>
    </row>
    <row r="807" spans="1:5" ht="15" x14ac:dyDescent="0.25">
      <c r="A807" s="37">
        <v>46140</v>
      </c>
      <c r="B807" s="38" t="s">
        <v>1236</v>
      </c>
      <c r="C807" s="38" t="s">
        <v>1241</v>
      </c>
      <c r="D807" s="39">
        <v>0.83379999999999999</v>
      </c>
      <c r="E807" s="40" t="s">
        <v>1223</v>
      </c>
    </row>
    <row r="808" spans="1:5" ht="15" x14ac:dyDescent="0.25">
      <c r="A808" s="37">
        <v>46140</v>
      </c>
      <c r="B808" s="38" t="s">
        <v>1236</v>
      </c>
      <c r="C808" s="38" t="s">
        <v>1242</v>
      </c>
      <c r="D808" s="39">
        <v>0.83379999999999999</v>
      </c>
      <c r="E808" s="40" t="s">
        <v>1223</v>
      </c>
    </row>
    <row r="809" spans="1:5" ht="15" x14ac:dyDescent="0.25">
      <c r="A809" s="37">
        <v>46140</v>
      </c>
      <c r="B809" s="38" t="s">
        <v>1236</v>
      </c>
      <c r="C809" s="38" t="s">
        <v>1243</v>
      </c>
      <c r="D809" s="39">
        <v>0.83379999999999999</v>
      </c>
      <c r="E809" s="40" t="s">
        <v>1223</v>
      </c>
    </row>
    <row r="810" spans="1:5" ht="15" x14ac:dyDescent="0.25">
      <c r="A810" s="37">
        <v>10540</v>
      </c>
      <c r="B810" s="38" t="s">
        <v>1244</v>
      </c>
      <c r="C810" s="38" t="s">
        <v>1245</v>
      </c>
      <c r="D810" s="39">
        <v>1.0720000000000001</v>
      </c>
      <c r="E810" s="40" t="s">
        <v>1246</v>
      </c>
    </row>
    <row r="811" spans="1:5" ht="15" x14ac:dyDescent="0.25">
      <c r="A811" s="37">
        <v>13460</v>
      </c>
      <c r="B811" s="38" t="s">
        <v>1247</v>
      </c>
      <c r="C811" s="38" t="s">
        <v>1248</v>
      </c>
      <c r="D811" s="39">
        <v>1.1382000000000001</v>
      </c>
      <c r="E811" s="40" t="s">
        <v>1246</v>
      </c>
    </row>
    <row r="812" spans="1:5" ht="15" x14ac:dyDescent="0.25">
      <c r="A812" s="37">
        <v>18700</v>
      </c>
      <c r="B812" s="38" t="s">
        <v>1249</v>
      </c>
      <c r="C812" s="38" t="s">
        <v>1250</v>
      </c>
      <c r="D812" s="39">
        <v>1.0875000000000001</v>
      </c>
      <c r="E812" s="40" t="s">
        <v>1246</v>
      </c>
    </row>
    <row r="813" spans="1:5" ht="15" x14ac:dyDescent="0.25">
      <c r="A813" s="37">
        <v>21660</v>
      </c>
      <c r="B813" s="38" t="s">
        <v>1251</v>
      </c>
      <c r="C813" s="38" t="s">
        <v>1252</v>
      </c>
      <c r="D813" s="39">
        <v>1.1902000000000001</v>
      </c>
      <c r="E813" s="40" t="s">
        <v>1246</v>
      </c>
    </row>
    <row r="814" spans="1:5" ht="15" x14ac:dyDescent="0.25">
      <c r="A814" s="37">
        <v>24420</v>
      </c>
      <c r="B814" s="38" t="s">
        <v>1253</v>
      </c>
      <c r="C814" s="38" t="s">
        <v>1254</v>
      </c>
      <c r="D814" s="39">
        <v>1.0508999999999999</v>
      </c>
      <c r="E814" s="40" t="s">
        <v>1246</v>
      </c>
    </row>
    <row r="815" spans="1:5" ht="15" x14ac:dyDescent="0.25">
      <c r="A815" s="37">
        <v>32780</v>
      </c>
      <c r="B815" s="38" t="s">
        <v>1255</v>
      </c>
      <c r="C815" s="38" t="s">
        <v>1256</v>
      </c>
      <c r="D815" s="39">
        <v>1.0922000000000001</v>
      </c>
      <c r="E815" s="40" t="s">
        <v>1246</v>
      </c>
    </row>
    <row r="816" spans="1:5" ht="15" x14ac:dyDescent="0.25">
      <c r="A816" s="37">
        <v>38900</v>
      </c>
      <c r="B816" s="38" t="s">
        <v>1257</v>
      </c>
      <c r="C816" s="38" t="s">
        <v>1258</v>
      </c>
      <c r="D816" s="39">
        <v>1.2332000000000001</v>
      </c>
      <c r="E816" s="40" t="s">
        <v>1246</v>
      </c>
    </row>
    <row r="817" spans="1:5" ht="15" x14ac:dyDescent="0.25">
      <c r="A817" s="37">
        <v>38900</v>
      </c>
      <c r="B817" s="38" t="s">
        <v>1257</v>
      </c>
      <c r="C817" s="38" t="s">
        <v>1259</v>
      </c>
      <c r="D817" s="39">
        <v>1.2332000000000001</v>
      </c>
      <c r="E817" s="40" t="s">
        <v>1246</v>
      </c>
    </row>
    <row r="818" spans="1:5" ht="15" x14ac:dyDescent="0.25">
      <c r="A818" s="37">
        <v>38900</v>
      </c>
      <c r="B818" s="38" t="s">
        <v>1257</v>
      </c>
      <c r="C818" s="38" t="s">
        <v>1260</v>
      </c>
      <c r="D818" s="39">
        <v>1.2332000000000001</v>
      </c>
      <c r="E818" s="40" t="s">
        <v>1246</v>
      </c>
    </row>
    <row r="819" spans="1:5" ht="15" x14ac:dyDescent="0.25">
      <c r="A819" s="37">
        <v>38900</v>
      </c>
      <c r="B819" s="38" t="s">
        <v>1257</v>
      </c>
      <c r="C819" s="38" t="s">
        <v>1261</v>
      </c>
      <c r="D819" s="39">
        <v>1.2332000000000001</v>
      </c>
      <c r="E819" s="40" t="s">
        <v>1246</v>
      </c>
    </row>
    <row r="820" spans="1:5" ht="15" x14ac:dyDescent="0.25">
      <c r="A820" s="37">
        <v>38900</v>
      </c>
      <c r="B820" s="38" t="s">
        <v>1257</v>
      </c>
      <c r="C820" s="38" t="s">
        <v>1262</v>
      </c>
      <c r="D820" s="39">
        <v>1.2332000000000001</v>
      </c>
      <c r="E820" s="40" t="s">
        <v>1246</v>
      </c>
    </row>
    <row r="821" spans="1:5" ht="15" x14ac:dyDescent="0.25">
      <c r="A821" s="37">
        <v>41420</v>
      </c>
      <c r="B821" s="38" t="s">
        <v>1263</v>
      </c>
      <c r="C821" s="38" t="s">
        <v>1264</v>
      </c>
      <c r="D821" s="39">
        <v>1.1477000000000002</v>
      </c>
      <c r="E821" s="40" t="s">
        <v>1246</v>
      </c>
    </row>
    <row r="822" spans="1:5" ht="15" x14ac:dyDescent="0.25">
      <c r="A822" s="37">
        <v>41420</v>
      </c>
      <c r="B822" s="38" t="s">
        <v>1263</v>
      </c>
      <c r="C822" s="38" t="s">
        <v>1265</v>
      </c>
      <c r="D822" s="39">
        <v>1.1477000000000002</v>
      </c>
      <c r="E822" s="40" t="s">
        <v>1246</v>
      </c>
    </row>
    <row r="823" spans="1:5" ht="15" x14ac:dyDescent="0.25">
      <c r="A823" s="37">
        <v>10900</v>
      </c>
      <c r="B823" s="38" t="s">
        <v>1067</v>
      </c>
      <c r="C823" s="38" t="s">
        <v>1266</v>
      </c>
      <c r="D823" s="39">
        <v>0.95510000000000006</v>
      </c>
      <c r="E823" s="40" t="s">
        <v>1267</v>
      </c>
    </row>
    <row r="824" spans="1:5" ht="15" x14ac:dyDescent="0.25">
      <c r="A824" s="37">
        <v>10900</v>
      </c>
      <c r="B824" s="38" t="s">
        <v>1067</v>
      </c>
      <c r="C824" s="38" t="s">
        <v>1268</v>
      </c>
      <c r="D824" s="39">
        <v>0.95510000000000006</v>
      </c>
      <c r="E824" s="40" t="s">
        <v>1267</v>
      </c>
    </row>
    <row r="825" spans="1:5" ht="15" x14ac:dyDescent="0.25">
      <c r="A825" s="37">
        <v>10900</v>
      </c>
      <c r="B825" s="38" t="s">
        <v>1067</v>
      </c>
      <c r="C825" s="38" t="s">
        <v>1269</v>
      </c>
      <c r="D825" s="39">
        <v>0.95510000000000006</v>
      </c>
      <c r="E825" s="40" t="s">
        <v>1267</v>
      </c>
    </row>
    <row r="826" spans="1:5" ht="15" x14ac:dyDescent="0.25">
      <c r="A826" s="37">
        <v>11020</v>
      </c>
      <c r="B826" s="38" t="s">
        <v>1270</v>
      </c>
      <c r="C826" s="38" t="s">
        <v>1271</v>
      </c>
      <c r="D826" s="39">
        <v>0.82720000000000005</v>
      </c>
      <c r="E826" s="40" t="s">
        <v>1267</v>
      </c>
    </row>
    <row r="827" spans="1:5" ht="15" x14ac:dyDescent="0.25">
      <c r="A827" s="37">
        <v>14100</v>
      </c>
      <c r="B827" s="38" t="s">
        <v>1272</v>
      </c>
      <c r="C827" s="38" t="s">
        <v>1273</v>
      </c>
      <c r="D827" s="39">
        <v>0.9415</v>
      </c>
      <c r="E827" s="40" t="s">
        <v>1267</v>
      </c>
    </row>
    <row r="828" spans="1:5" ht="15" x14ac:dyDescent="0.25">
      <c r="A828" s="37">
        <v>14100</v>
      </c>
      <c r="B828" s="38" t="s">
        <v>1272</v>
      </c>
      <c r="C828" s="38" t="s">
        <v>1274</v>
      </c>
      <c r="D828" s="39">
        <v>0.9415</v>
      </c>
      <c r="E828" s="40" t="s">
        <v>1267</v>
      </c>
    </row>
    <row r="829" spans="1:5" ht="15" x14ac:dyDescent="0.25">
      <c r="A829" s="37">
        <v>16540</v>
      </c>
      <c r="B829" s="38" t="s">
        <v>1275</v>
      </c>
      <c r="C829" s="38" t="s">
        <v>1276</v>
      </c>
      <c r="D829" s="39">
        <v>1.1058000000000001</v>
      </c>
      <c r="E829" s="40" t="s">
        <v>1267</v>
      </c>
    </row>
    <row r="830" spans="1:5" ht="15" x14ac:dyDescent="0.25">
      <c r="A830" s="37">
        <v>20700</v>
      </c>
      <c r="B830" s="38" t="s">
        <v>1277</v>
      </c>
      <c r="C830" s="38" t="s">
        <v>1278</v>
      </c>
      <c r="D830" s="39">
        <v>0.88130000000000008</v>
      </c>
      <c r="E830" s="40" t="s">
        <v>1267</v>
      </c>
    </row>
    <row r="831" spans="1:5" ht="15" x14ac:dyDescent="0.25">
      <c r="A831" s="37">
        <v>21500</v>
      </c>
      <c r="B831" s="38" t="s">
        <v>1279</v>
      </c>
      <c r="C831" s="38" t="s">
        <v>1280</v>
      </c>
      <c r="D831" s="39">
        <v>0.76740000000000008</v>
      </c>
      <c r="E831" s="40" t="s">
        <v>1267</v>
      </c>
    </row>
    <row r="832" spans="1:5" ht="15" x14ac:dyDescent="0.25">
      <c r="A832" s="37">
        <v>23900</v>
      </c>
      <c r="B832" s="38" t="s">
        <v>1281</v>
      </c>
      <c r="C832" s="38" t="s">
        <v>1282</v>
      </c>
      <c r="D832" s="39">
        <v>1.0477000000000001</v>
      </c>
      <c r="E832" s="40" t="s">
        <v>1267</v>
      </c>
    </row>
    <row r="833" spans="1:5" ht="15" x14ac:dyDescent="0.25">
      <c r="A833" s="37">
        <v>25420</v>
      </c>
      <c r="B833" s="38" t="s">
        <v>1283</v>
      </c>
      <c r="C833" s="38" t="s">
        <v>1284</v>
      </c>
      <c r="D833" s="39">
        <v>0.96200000000000008</v>
      </c>
      <c r="E833" s="40" t="s">
        <v>1267</v>
      </c>
    </row>
    <row r="834" spans="1:5" ht="15" x14ac:dyDescent="0.25">
      <c r="A834" s="37">
        <v>25420</v>
      </c>
      <c r="B834" s="38" t="s">
        <v>1283</v>
      </c>
      <c r="C834" s="38" t="s">
        <v>1285</v>
      </c>
      <c r="D834" s="39">
        <v>0.96200000000000008</v>
      </c>
      <c r="E834" s="40" t="s">
        <v>1267</v>
      </c>
    </row>
    <row r="835" spans="1:5" ht="15" x14ac:dyDescent="0.25">
      <c r="A835" s="37">
        <v>25420</v>
      </c>
      <c r="B835" s="38" t="s">
        <v>1283</v>
      </c>
      <c r="C835" s="38" t="s">
        <v>1286</v>
      </c>
      <c r="D835" s="39">
        <v>0.96200000000000008</v>
      </c>
      <c r="E835" s="40" t="s">
        <v>1267</v>
      </c>
    </row>
    <row r="836" spans="1:5" ht="15" x14ac:dyDescent="0.25">
      <c r="A836" s="37">
        <v>27780</v>
      </c>
      <c r="B836" s="38" t="s">
        <v>1287</v>
      </c>
      <c r="C836" s="38" t="s">
        <v>1288</v>
      </c>
      <c r="D836" s="39">
        <v>0.76350000000000007</v>
      </c>
      <c r="E836" s="40" t="s">
        <v>1267</v>
      </c>
    </row>
    <row r="837" spans="1:5" ht="15" x14ac:dyDescent="0.25">
      <c r="A837" s="37">
        <v>29540</v>
      </c>
      <c r="B837" s="38" t="s">
        <v>1289</v>
      </c>
      <c r="C837" s="38" t="s">
        <v>1290</v>
      </c>
      <c r="D837" s="39">
        <v>0.91850000000000009</v>
      </c>
      <c r="E837" s="40" t="s">
        <v>1267</v>
      </c>
    </row>
    <row r="838" spans="1:5" ht="15" x14ac:dyDescent="0.25">
      <c r="A838" s="37">
        <v>30140</v>
      </c>
      <c r="B838" s="38" t="s">
        <v>1291</v>
      </c>
      <c r="C838" s="38" t="s">
        <v>1292</v>
      </c>
      <c r="D838" s="39">
        <v>0.97310000000000008</v>
      </c>
      <c r="E838" s="40" t="s">
        <v>1267</v>
      </c>
    </row>
    <row r="839" spans="1:5" ht="15" x14ac:dyDescent="0.25">
      <c r="A839" s="37">
        <v>33874</v>
      </c>
      <c r="B839" s="38" t="s">
        <v>1293</v>
      </c>
      <c r="C839" s="38" t="s">
        <v>1294</v>
      </c>
      <c r="D839" s="39">
        <v>0.99140000000000006</v>
      </c>
      <c r="E839" s="40" t="s">
        <v>1267</v>
      </c>
    </row>
    <row r="840" spans="1:5" ht="15" x14ac:dyDescent="0.25">
      <c r="A840" s="37">
        <v>33874</v>
      </c>
      <c r="B840" s="38" t="s">
        <v>1293</v>
      </c>
      <c r="C840" s="38" t="s">
        <v>1295</v>
      </c>
      <c r="D840" s="39">
        <v>0.99140000000000006</v>
      </c>
      <c r="E840" s="40" t="s">
        <v>1267</v>
      </c>
    </row>
    <row r="841" spans="1:5" ht="15" x14ac:dyDescent="0.25">
      <c r="A841" s="37">
        <v>33874</v>
      </c>
      <c r="B841" s="38" t="s">
        <v>1293</v>
      </c>
      <c r="C841" s="38" t="s">
        <v>1296</v>
      </c>
      <c r="D841" s="39">
        <v>0.99140000000000006</v>
      </c>
      <c r="E841" s="40" t="s">
        <v>1267</v>
      </c>
    </row>
    <row r="842" spans="1:5" ht="15" x14ac:dyDescent="0.25">
      <c r="A842" s="37">
        <v>35084</v>
      </c>
      <c r="B842" s="38" t="s">
        <v>1076</v>
      </c>
      <c r="C842" s="38" t="s">
        <v>1297</v>
      </c>
      <c r="D842" s="39">
        <v>1.089</v>
      </c>
      <c r="E842" s="40" t="s">
        <v>1267</v>
      </c>
    </row>
    <row r="843" spans="1:5" ht="15" x14ac:dyDescent="0.25">
      <c r="A843" s="37">
        <v>37964</v>
      </c>
      <c r="B843" s="38" t="s">
        <v>1298</v>
      </c>
      <c r="C843" s="38" t="s">
        <v>1299</v>
      </c>
      <c r="D843" s="39">
        <v>1.1073</v>
      </c>
      <c r="E843" s="40" t="s">
        <v>1267</v>
      </c>
    </row>
    <row r="844" spans="1:5" ht="15" x14ac:dyDescent="0.25">
      <c r="A844" s="37">
        <v>37964</v>
      </c>
      <c r="B844" s="38" t="s">
        <v>1298</v>
      </c>
      <c r="C844" s="38" t="s">
        <v>1300</v>
      </c>
      <c r="D844" s="39">
        <v>1.1073</v>
      </c>
      <c r="E844" s="40" t="s">
        <v>1267</v>
      </c>
    </row>
    <row r="845" spans="1:5" ht="15" x14ac:dyDescent="0.25">
      <c r="A845" s="37">
        <v>38300</v>
      </c>
      <c r="B845" s="38" t="s">
        <v>1301</v>
      </c>
      <c r="C845" s="38" t="s">
        <v>1302</v>
      </c>
      <c r="D845" s="39">
        <v>0.8347</v>
      </c>
      <c r="E845" s="40" t="s">
        <v>1267</v>
      </c>
    </row>
    <row r="846" spans="1:5" ht="15" x14ac:dyDescent="0.25">
      <c r="A846" s="37">
        <v>38300</v>
      </c>
      <c r="B846" s="38" t="s">
        <v>1301</v>
      </c>
      <c r="C846" s="38" t="s">
        <v>1303</v>
      </c>
      <c r="D846" s="39">
        <v>0.8347</v>
      </c>
      <c r="E846" s="40" t="s">
        <v>1267</v>
      </c>
    </row>
    <row r="847" spans="1:5" ht="15" x14ac:dyDescent="0.25">
      <c r="A847" s="37">
        <v>38300</v>
      </c>
      <c r="B847" s="38" t="s">
        <v>1301</v>
      </c>
      <c r="C847" s="38" t="s">
        <v>1304</v>
      </c>
      <c r="D847" s="39">
        <v>0.8347</v>
      </c>
      <c r="E847" s="40" t="s">
        <v>1267</v>
      </c>
    </row>
    <row r="848" spans="1:5" ht="15" x14ac:dyDescent="0.25">
      <c r="A848" s="37">
        <v>38300</v>
      </c>
      <c r="B848" s="38" t="s">
        <v>1301</v>
      </c>
      <c r="C848" s="38" t="s">
        <v>1305</v>
      </c>
      <c r="D848" s="39">
        <v>0.8347</v>
      </c>
      <c r="E848" s="40" t="s">
        <v>1267</v>
      </c>
    </row>
    <row r="849" spans="1:5" ht="15" x14ac:dyDescent="0.25">
      <c r="A849" s="37">
        <v>38300</v>
      </c>
      <c r="B849" s="38" t="s">
        <v>1301</v>
      </c>
      <c r="C849" s="38" t="s">
        <v>1306</v>
      </c>
      <c r="D849" s="39">
        <v>0.8347</v>
      </c>
      <c r="E849" s="40" t="s">
        <v>1267</v>
      </c>
    </row>
    <row r="850" spans="1:5" ht="15" x14ac:dyDescent="0.25">
      <c r="A850" s="37">
        <v>38300</v>
      </c>
      <c r="B850" s="38" t="s">
        <v>1301</v>
      </c>
      <c r="C850" s="38" t="s">
        <v>1307</v>
      </c>
      <c r="D850" s="39">
        <v>0.8347</v>
      </c>
      <c r="E850" s="40" t="s">
        <v>1267</v>
      </c>
    </row>
    <row r="851" spans="1:5" ht="15" x14ac:dyDescent="0.25">
      <c r="A851" s="37">
        <v>38300</v>
      </c>
      <c r="B851" s="38" t="s">
        <v>1301</v>
      </c>
      <c r="C851" s="38" t="s">
        <v>1308</v>
      </c>
      <c r="D851" s="39">
        <v>0.8347</v>
      </c>
      <c r="E851" s="40" t="s">
        <v>1267</v>
      </c>
    </row>
    <row r="852" spans="1:5" ht="15" x14ac:dyDescent="0.25">
      <c r="A852" s="37">
        <v>39740</v>
      </c>
      <c r="B852" s="38" t="s">
        <v>1309</v>
      </c>
      <c r="C852" s="38" t="s">
        <v>1310</v>
      </c>
      <c r="D852" s="39">
        <v>0.99420000000000008</v>
      </c>
      <c r="E852" s="40" t="s">
        <v>1267</v>
      </c>
    </row>
    <row r="853" spans="1:5" ht="15" x14ac:dyDescent="0.25">
      <c r="A853" s="37">
        <v>42540</v>
      </c>
      <c r="B853" s="38" t="s">
        <v>1311</v>
      </c>
      <c r="C853" s="38" t="s">
        <v>1312</v>
      </c>
      <c r="D853" s="39">
        <v>0.85230000000000006</v>
      </c>
      <c r="E853" s="40" t="s">
        <v>1267</v>
      </c>
    </row>
    <row r="854" spans="1:5" ht="15" x14ac:dyDescent="0.25">
      <c r="A854" s="37">
        <v>42540</v>
      </c>
      <c r="B854" s="38" t="s">
        <v>1311</v>
      </c>
      <c r="C854" s="38" t="s">
        <v>1313</v>
      </c>
      <c r="D854" s="39">
        <v>0.85230000000000006</v>
      </c>
      <c r="E854" s="40" t="s">
        <v>1267</v>
      </c>
    </row>
    <row r="855" spans="1:5" ht="15" x14ac:dyDescent="0.25">
      <c r="A855" s="37">
        <v>42540</v>
      </c>
      <c r="B855" s="38" t="s">
        <v>1311</v>
      </c>
      <c r="C855" s="38" t="s">
        <v>1314</v>
      </c>
      <c r="D855" s="39">
        <v>0.85230000000000006</v>
      </c>
      <c r="E855" s="40" t="s">
        <v>1267</v>
      </c>
    </row>
    <row r="856" spans="1:5" ht="15" x14ac:dyDescent="0.25">
      <c r="A856" s="37">
        <v>44300</v>
      </c>
      <c r="B856" s="38" t="s">
        <v>1315</v>
      </c>
      <c r="C856" s="38" t="s">
        <v>1316</v>
      </c>
      <c r="D856" s="39">
        <v>1.0643</v>
      </c>
      <c r="E856" s="40" t="s">
        <v>1267</v>
      </c>
    </row>
    <row r="857" spans="1:5" ht="15" x14ac:dyDescent="0.25">
      <c r="A857" s="37">
        <v>48700</v>
      </c>
      <c r="B857" s="38" t="s">
        <v>1317</v>
      </c>
      <c r="C857" s="38" t="s">
        <v>1318</v>
      </c>
      <c r="D857" s="39">
        <v>0.89060000000000006</v>
      </c>
      <c r="E857" s="40" t="s">
        <v>1267</v>
      </c>
    </row>
    <row r="858" spans="1:5" ht="15" x14ac:dyDescent="0.25">
      <c r="A858" s="37">
        <v>49620</v>
      </c>
      <c r="B858" s="38" t="s">
        <v>1319</v>
      </c>
      <c r="C858" s="38" t="s">
        <v>1320</v>
      </c>
      <c r="D858" s="39">
        <v>0.9497000000000001</v>
      </c>
      <c r="E858" s="40" t="s">
        <v>1267</v>
      </c>
    </row>
    <row r="859" spans="1:5" ht="15" x14ac:dyDescent="0.25">
      <c r="A859" s="37">
        <v>49660</v>
      </c>
      <c r="B859" s="38" t="s">
        <v>1218</v>
      </c>
      <c r="C859" s="38" t="s">
        <v>1321</v>
      </c>
      <c r="D859" s="39">
        <v>0.77470000000000006</v>
      </c>
      <c r="E859" s="40" t="s">
        <v>1267</v>
      </c>
    </row>
    <row r="860" spans="1:5" ht="15" x14ac:dyDescent="0.25">
      <c r="A860" s="37">
        <v>10380</v>
      </c>
      <c r="B860" s="38" t="s">
        <v>1322</v>
      </c>
      <c r="C860" s="38" t="s">
        <v>1323</v>
      </c>
      <c r="D860" s="39">
        <v>0.31320000000000003</v>
      </c>
      <c r="E860" s="40" t="s">
        <v>1324</v>
      </c>
    </row>
    <row r="861" spans="1:5" ht="15" x14ac:dyDescent="0.25">
      <c r="A861" s="37">
        <v>10380</v>
      </c>
      <c r="B861" s="38" t="s">
        <v>1322</v>
      </c>
      <c r="C861" s="38" t="s">
        <v>1325</v>
      </c>
      <c r="D861" s="39">
        <v>0.31320000000000003</v>
      </c>
      <c r="E861" s="40" t="s">
        <v>1324</v>
      </c>
    </row>
    <row r="862" spans="1:5" ht="15" x14ac:dyDescent="0.25">
      <c r="A862" s="37">
        <v>10380</v>
      </c>
      <c r="B862" s="38" t="s">
        <v>1322</v>
      </c>
      <c r="C862" s="38" t="s">
        <v>1326</v>
      </c>
      <c r="D862" s="39">
        <v>0.31320000000000003</v>
      </c>
      <c r="E862" s="40" t="s">
        <v>1324</v>
      </c>
    </row>
    <row r="863" spans="1:5" ht="15" x14ac:dyDescent="0.25">
      <c r="A863" s="37">
        <v>10380</v>
      </c>
      <c r="B863" s="38" t="s">
        <v>1322</v>
      </c>
      <c r="C863" s="38" t="s">
        <v>1327</v>
      </c>
      <c r="D863" s="39">
        <v>0.31320000000000003</v>
      </c>
      <c r="E863" s="40" t="s">
        <v>1324</v>
      </c>
    </row>
    <row r="864" spans="1:5" ht="15" x14ac:dyDescent="0.25">
      <c r="A864" s="37">
        <v>10380</v>
      </c>
      <c r="B864" s="38" t="s">
        <v>1322</v>
      </c>
      <c r="C864" s="38" t="s">
        <v>1328</v>
      </c>
      <c r="D864" s="39">
        <v>0.31320000000000003</v>
      </c>
      <c r="E864" s="40" t="s">
        <v>1324</v>
      </c>
    </row>
    <row r="865" spans="1:5" ht="15" x14ac:dyDescent="0.25">
      <c r="A865" s="37">
        <v>10380</v>
      </c>
      <c r="B865" s="38" t="s">
        <v>1322</v>
      </c>
      <c r="C865" s="38" t="s">
        <v>1329</v>
      </c>
      <c r="D865" s="39">
        <v>0.31320000000000003</v>
      </c>
      <c r="E865" s="40" t="s">
        <v>1324</v>
      </c>
    </row>
    <row r="866" spans="1:5" ht="15" x14ac:dyDescent="0.25">
      <c r="A866" s="37">
        <v>10380</v>
      </c>
      <c r="B866" s="38" t="s">
        <v>1322</v>
      </c>
      <c r="C866" s="38" t="s">
        <v>1330</v>
      </c>
      <c r="D866" s="39">
        <v>0.31320000000000003</v>
      </c>
      <c r="E866" s="40" t="s">
        <v>1324</v>
      </c>
    </row>
    <row r="867" spans="1:5" ht="15" x14ac:dyDescent="0.25">
      <c r="A867" s="37">
        <v>10380</v>
      </c>
      <c r="B867" s="38" t="s">
        <v>1322</v>
      </c>
      <c r="C867" s="38" t="s">
        <v>1331</v>
      </c>
      <c r="D867" s="39">
        <v>0.31320000000000003</v>
      </c>
      <c r="E867" s="40" t="s">
        <v>1324</v>
      </c>
    </row>
    <row r="868" spans="1:5" ht="15" x14ac:dyDescent="0.25">
      <c r="A868" s="37">
        <v>10380</v>
      </c>
      <c r="B868" s="38" t="s">
        <v>1322</v>
      </c>
      <c r="C868" s="38" t="s">
        <v>1332</v>
      </c>
      <c r="D868" s="39">
        <v>0.31320000000000003</v>
      </c>
      <c r="E868" s="40" t="s">
        <v>1324</v>
      </c>
    </row>
    <row r="869" spans="1:5" ht="15" x14ac:dyDescent="0.25">
      <c r="A869" s="37">
        <v>11640</v>
      </c>
      <c r="B869" s="38" t="s">
        <v>1333</v>
      </c>
      <c r="C869" s="38" t="s">
        <v>1334</v>
      </c>
      <c r="D869" s="39">
        <v>0.34460000000000002</v>
      </c>
      <c r="E869" s="40" t="s">
        <v>1324</v>
      </c>
    </row>
    <row r="870" spans="1:5" ht="15" x14ac:dyDescent="0.25">
      <c r="A870" s="37">
        <v>11640</v>
      </c>
      <c r="B870" s="38" t="s">
        <v>1333</v>
      </c>
      <c r="C870" s="38" t="s">
        <v>1335</v>
      </c>
      <c r="D870" s="39">
        <v>0.34460000000000002</v>
      </c>
      <c r="E870" s="40" t="s">
        <v>1324</v>
      </c>
    </row>
    <row r="871" spans="1:5" ht="15" x14ac:dyDescent="0.25">
      <c r="A871" s="37">
        <v>11640</v>
      </c>
      <c r="B871" s="38" t="s">
        <v>1333</v>
      </c>
      <c r="C871" s="38" t="s">
        <v>1336</v>
      </c>
      <c r="D871" s="39">
        <v>0.34460000000000002</v>
      </c>
      <c r="E871" s="40" t="s">
        <v>1324</v>
      </c>
    </row>
    <row r="872" spans="1:5" ht="15" x14ac:dyDescent="0.25">
      <c r="A872" s="37">
        <v>11640</v>
      </c>
      <c r="B872" s="38" t="s">
        <v>1333</v>
      </c>
      <c r="C872" s="38" t="s">
        <v>1337</v>
      </c>
      <c r="D872" s="39">
        <v>0.34460000000000002</v>
      </c>
      <c r="E872" s="40" t="s">
        <v>1324</v>
      </c>
    </row>
    <row r="873" spans="1:5" ht="15" x14ac:dyDescent="0.25">
      <c r="A873" s="37">
        <v>25020</v>
      </c>
      <c r="B873" s="38" t="s">
        <v>1338</v>
      </c>
      <c r="C873" s="38" t="s">
        <v>1339</v>
      </c>
      <c r="D873" s="39">
        <v>0.41320000000000001</v>
      </c>
      <c r="E873" s="40" t="s">
        <v>1324</v>
      </c>
    </row>
    <row r="874" spans="1:5" ht="15" x14ac:dyDescent="0.25">
      <c r="A874" s="37">
        <v>25020</v>
      </c>
      <c r="B874" s="38" t="s">
        <v>1338</v>
      </c>
      <c r="C874" s="38" t="s">
        <v>1340</v>
      </c>
      <c r="D874" s="39">
        <v>0.41320000000000001</v>
      </c>
      <c r="E874" s="40" t="s">
        <v>1324</v>
      </c>
    </row>
    <row r="875" spans="1:5" ht="15" x14ac:dyDescent="0.25">
      <c r="A875" s="37">
        <v>25020</v>
      </c>
      <c r="B875" s="38" t="s">
        <v>1338</v>
      </c>
      <c r="C875" s="38" t="s">
        <v>1341</v>
      </c>
      <c r="D875" s="39">
        <v>0.41320000000000001</v>
      </c>
      <c r="E875" s="40" t="s">
        <v>1324</v>
      </c>
    </row>
    <row r="876" spans="1:5" ht="15" x14ac:dyDescent="0.25">
      <c r="A876" s="37">
        <v>32420</v>
      </c>
      <c r="B876" s="38" t="s">
        <v>1342</v>
      </c>
      <c r="C876" s="38" t="s">
        <v>1343</v>
      </c>
      <c r="D876" s="39">
        <v>0.36649999999999999</v>
      </c>
      <c r="E876" s="40" t="s">
        <v>1324</v>
      </c>
    </row>
    <row r="877" spans="1:5" ht="15" x14ac:dyDescent="0.25">
      <c r="A877" s="37">
        <v>32420</v>
      </c>
      <c r="B877" s="38" t="s">
        <v>1342</v>
      </c>
      <c r="C877" s="38" t="s">
        <v>1344</v>
      </c>
      <c r="D877" s="39">
        <v>0.36649999999999999</v>
      </c>
      <c r="E877" s="40" t="s">
        <v>1324</v>
      </c>
    </row>
    <row r="878" spans="1:5" ht="15" x14ac:dyDescent="0.25">
      <c r="A878" s="37">
        <v>32420</v>
      </c>
      <c r="B878" s="38" t="s">
        <v>1342</v>
      </c>
      <c r="C878" s="38" t="s">
        <v>1345</v>
      </c>
      <c r="D878" s="39">
        <v>0.36649999999999999</v>
      </c>
      <c r="E878" s="40" t="s">
        <v>1324</v>
      </c>
    </row>
    <row r="879" spans="1:5" ht="15" x14ac:dyDescent="0.25">
      <c r="A879" s="37">
        <v>38660</v>
      </c>
      <c r="B879" s="38" t="s">
        <v>1346</v>
      </c>
      <c r="C879" s="38" t="s">
        <v>1347</v>
      </c>
      <c r="D879" s="39">
        <v>0.37920000000000004</v>
      </c>
      <c r="E879" s="40" t="s">
        <v>1324</v>
      </c>
    </row>
    <row r="880" spans="1:5" ht="15" x14ac:dyDescent="0.25">
      <c r="A880" s="37">
        <v>38660</v>
      </c>
      <c r="B880" s="38" t="s">
        <v>1346</v>
      </c>
      <c r="C880" s="38" t="s">
        <v>1348</v>
      </c>
      <c r="D880" s="39">
        <v>0.37920000000000004</v>
      </c>
      <c r="E880" s="40" t="s">
        <v>1324</v>
      </c>
    </row>
    <row r="881" spans="1:5" ht="15" x14ac:dyDescent="0.25">
      <c r="A881" s="37">
        <v>38660</v>
      </c>
      <c r="B881" s="38" t="s">
        <v>1346</v>
      </c>
      <c r="C881" s="38" t="s">
        <v>1349</v>
      </c>
      <c r="D881" s="39">
        <v>0.37920000000000004</v>
      </c>
      <c r="E881" s="40" t="s">
        <v>1324</v>
      </c>
    </row>
    <row r="882" spans="1:5" ht="15" x14ac:dyDescent="0.25">
      <c r="A882" s="37">
        <v>38660</v>
      </c>
      <c r="B882" s="38" t="s">
        <v>1346</v>
      </c>
      <c r="C882" s="38" t="s">
        <v>1350</v>
      </c>
      <c r="D882" s="39">
        <v>0.37920000000000004</v>
      </c>
      <c r="E882" s="40" t="s">
        <v>1324</v>
      </c>
    </row>
    <row r="883" spans="1:5" ht="15" x14ac:dyDescent="0.25">
      <c r="A883" s="37">
        <v>41900</v>
      </c>
      <c r="B883" s="38" t="s">
        <v>1351</v>
      </c>
      <c r="C883" s="38" t="s">
        <v>1352</v>
      </c>
      <c r="D883" s="39">
        <v>0.4224</v>
      </c>
      <c r="E883" s="40" t="s">
        <v>1324</v>
      </c>
    </row>
    <row r="884" spans="1:5" ht="15" x14ac:dyDescent="0.25">
      <c r="A884" s="37">
        <v>41900</v>
      </c>
      <c r="B884" s="38" t="s">
        <v>1351</v>
      </c>
      <c r="C884" s="38" t="s">
        <v>1353</v>
      </c>
      <c r="D884" s="39">
        <v>0.4224</v>
      </c>
      <c r="E884" s="40" t="s">
        <v>1324</v>
      </c>
    </row>
    <row r="885" spans="1:5" ht="15" x14ac:dyDescent="0.25">
      <c r="A885" s="37">
        <v>41900</v>
      </c>
      <c r="B885" s="38" t="s">
        <v>1351</v>
      </c>
      <c r="C885" s="38" t="s">
        <v>1354</v>
      </c>
      <c r="D885" s="39">
        <v>0.4224</v>
      </c>
      <c r="E885" s="40" t="s">
        <v>1324</v>
      </c>
    </row>
    <row r="886" spans="1:5" ht="15" x14ac:dyDescent="0.25">
      <c r="A886" s="37">
        <v>41900</v>
      </c>
      <c r="B886" s="38" t="s">
        <v>1351</v>
      </c>
      <c r="C886" s="38" t="s">
        <v>1355</v>
      </c>
      <c r="D886" s="39">
        <v>0.4224</v>
      </c>
      <c r="E886" s="40" t="s">
        <v>1324</v>
      </c>
    </row>
    <row r="887" spans="1:5" ht="15" x14ac:dyDescent="0.25">
      <c r="A887" s="37">
        <v>41980</v>
      </c>
      <c r="B887" s="38" t="s">
        <v>1356</v>
      </c>
      <c r="C887" s="38" t="s">
        <v>1357</v>
      </c>
      <c r="D887" s="39">
        <v>0.39490000000000003</v>
      </c>
      <c r="E887" s="40" t="s">
        <v>1324</v>
      </c>
    </row>
    <row r="888" spans="1:5" ht="15" x14ac:dyDescent="0.25">
      <c r="A888" s="37">
        <v>41980</v>
      </c>
      <c r="B888" s="38" t="s">
        <v>1356</v>
      </c>
      <c r="C888" s="38" t="s">
        <v>1358</v>
      </c>
      <c r="D888" s="39">
        <v>0.39490000000000003</v>
      </c>
      <c r="E888" s="40" t="s">
        <v>1324</v>
      </c>
    </row>
    <row r="889" spans="1:5" ht="15" x14ac:dyDescent="0.25">
      <c r="A889" s="37">
        <v>41980</v>
      </c>
      <c r="B889" s="38" t="s">
        <v>1356</v>
      </c>
      <c r="C889" s="38" t="s">
        <v>1359</v>
      </c>
      <c r="D889" s="39">
        <v>0.39490000000000003</v>
      </c>
      <c r="E889" s="40" t="s">
        <v>1324</v>
      </c>
    </row>
    <row r="890" spans="1:5" ht="15" x14ac:dyDescent="0.25">
      <c r="A890" s="37">
        <v>41980</v>
      </c>
      <c r="B890" s="38" t="s">
        <v>1356</v>
      </c>
      <c r="C890" s="38" t="s">
        <v>1360</v>
      </c>
      <c r="D890" s="39">
        <v>0.39490000000000003</v>
      </c>
      <c r="E890" s="40" t="s">
        <v>1324</v>
      </c>
    </row>
    <row r="891" spans="1:5" ht="15" x14ac:dyDescent="0.25">
      <c r="A891" s="37">
        <v>41980</v>
      </c>
      <c r="B891" s="38" t="s">
        <v>1356</v>
      </c>
      <c r="C891" s="38" t="s">
        <v>1361</v>
      </c>
      <c r="D891" s="39">
        <v>0.39490000000000003</v>
      </c>
      <c r="E891" s="40" t="s">
        <v>1324</v>
      </c>
    </row>
    <row r="892" spans="1:5" ht="15" x14ac:dyDescent="0.25">
      <c r="A892" s="37">
        <v>41980</v>
      </c>
      <c r="B892" s="38" t="s">
        <v>1356</v>
      </c>
      <c r="C892" s="38" t="s">
        <v>1362</v>
      </c>
      <c r="D892" s="39">
        <v>0.39490000000000003</v>
      </c>
      <c r="E892" s="40" t="s">
        <v>1324</v>
      </c>
    </row>
    <row r="893" spans="1:5" ht="15" x14ac:dyDescent="0.25">
      <c r="A893" s="37">
        <v>41980</v>
      </c>
      <c r="B893" s="38" t="s">
        <v>1356</v>
      </c>
      <c r="C893" s="38" t="s">
        <v>1363</v>
      </c>
      <c r="D893" s="39">
        <v>0.39490000000000003</v>
      </c>
      <c r="E893" s="40" t="s">
        <v>1324</v>
      </c>
    </row>
    <row r="894" spans="1:5" ht="15" x14ac:dyDescent="0.25">
      <c r="A894" s="37">
        <v>41980</v>
      </c>
      <c r="B894" s="38" t="s">
        <v>1356</v>
      </c>
      <c r="C894" s="38" t="s">
        <v>1364</v>
      </c>
      <c r="D894" s="39">
        <v>0.39490000000000003</v>
      </c>
      <c r="E894" s="40" t="s">
        <v>1324</v>
      </c>
    </row>
    <row r="895" spans="1:5" ht="15" x14ac:dyDescent="0.25">
      <c r="A895" s="37">
        <v>41980</v>
      </c>
      <c r="B895" s="38" t="s">
        <v>1356</v>
      </c>
      <c r="C895" s="38" t="s">
        <v>1365</v>
      </c>
      <c r="D895" s="39">
        <v>0.39490000000000003</v>
      </c>
      <c r="E895" s="40" t="s">
        <v>1324</v>
      </c>
    </row>
    <row r="896" spans="1:5" ht="15" x14ac:dyDescent="0.25">
      <c r="A896" s="37">
        <v>41980</v>
      </c>
      <c r="B896" s="38" t="s">
        <v>1356</v>
      </c>
      <c r="C896" s="38" t="s">
        <v>1366</v>
      </c>
      <c r="D896" s="39">
        <v>0.39490000000000003</v>
      </c>
      <c r="E896" s="40" t="s">
        <v>1324</v>
      </c>
    </row>
    <row r="897" spans="1:5" ht="15" x14ac:dyDescent="0.25">
      <c r="A897" s="37">
        <v>41980</v>
      </c>
      <c r="B897" s="38" t="s">
        <v>1356</v>
      </c>
      <c r="C897" s="38" t="s">
        <v>1367</v>
      </c>
      <c r="D897" s="39">
        <v>0.39490000000000003</v>
      </c>
      <c r="E897" s="40" t="s">
        <v>1324</v>
      </c>
    </row>
    <row r="898" spans="1:5" ht="15" x14ac:dyDescent="0.25">
      <c r="A898" s="37">
        <v>41980</v>
      </c>
      <c r="B898" s="38" t="s">
        <v>1356</v>
      </c>
      <c r="C898" s="38" t="s">
        <v>1368</v>
      </c>
      <c r="D898" s="39">
        <v>0.39490000000000003</v>
      </c>
      <c r="E898" s="40" t="s">
        <v>1324</v>
      </c>
    </row>
    <row r="899" spans="1:5" ht="15" x14ac:dyDescent="0.25">
      <c r="A899" s="37">
        <v>41980</v>
      </c>
      <c r="B899" s="38" t="s">
        <v>1356</v>
      </c>
      <c r="C899" s="38" t="s">
        <v>1369</v>
      </c>
      <c r="D899" s="39">
        <v>0.39490000000000003</v>
      </c>
      <c r="E899" s="40" t="s">
        <v>1324</v>
      </c>
    </row>
    <row r="900" spans="1:5" ht="15" x14ac:dyDescent="0.25">
      <c r="A900" s="37">
        <v>41980</v>
      </c>
      <c r="B900" s="38" t="s">
        <v>1356</v>
      </c>
      <c r="C900" s="38" t="s">
        <v>1370</v>
      </c>
      <c r="D900" s="39">
        <v>0.39490000000000003</v>
      </c>
      <c r="E900" s="40" t="s">
        <v>1324</v>
      </c>
    </row>
    <row r="901" spans="1:5" ht="15" x14ac:dyDescent="0.25">
      <c r="A901" s="37">
        <v>41980</v>
      </c>
      <c r="B901" s="38" t="s">
        <v>1356</v>
      </c>
      <c r="C901" s="38" t="s">
        <v>1371</v>
      </c>
      <c r="D901" s="39">
        <v>0.39490000000000003</v>
      </c>
      <c r="E901" s="40" t="s">
        <v>1324</v>
      </c>
    </row>
    <row r="902" spans="1:5" ht="15" x14ac:dyDescent="0.25">
      <c r="A902" s="37">
        <v>41980</v>
      </c>
      <c r="B902" s="38" t="s">
        <v>1356</v>
      </c>
      <c r="C902" s="38" t="s">
        <v>1372</v>
      </c>
      <c r="D902" s="39">
        <v>0.39490000000000003</v>
      </c>
      <c r="E902" s="40" t="s">
        <v>1324</v>
      </c>
    </row>
    <row r="903" spans="1:5" ht="15" x14ac:dyDescent="0.25">
      <c r="A903" s="37">
        <v>41980</v>
      </c>
      <c r="B903" s="38" t="s">
        <v>1356</v>
      </c>
      <c r="C903" s="38" t="s">
        <v>1373</v>
      </c>
      <c r="D903" s="39">
        <v>0.39490000000000003</v>
      </c>
      <c r="E903" s="40" t="s">
        <v>1324</v>
      </c>
    </row>
    <row r="904" spans="1:5" ht="15" x14ac:dyDescent="0.25">
      <c r="A904" s="37">
        <v>41980</v>
      </c>
      <c r="B904" s="38" t="s">
        <v>1356</v>
      </c>
      <c r="C904" s="38" t="s">
        <v>1374</v>
      </c>
      <c r="D904" s="39">
        <v>0.39490000000000003</v>
      </c>
      <c r="E904" s="40" t="s">
        <v>1324</v>
      </c>
    </row>
    <row r="905" spans="1:5" ht="15" x14ac:dyDescent="0.25">
      <c r="A905" s="37">
        <v>41980</v>
      </c>
      <c r="B905" s="38" t="s">
        <v>1356</v>
      </c>
      <c r="C905" s="38" t="s">
        <v>1375</v>
      </c>
      <c r="D905" s="39">
        <v>0.39490000000000003</v>
      </c>
      <c r="E905" s="40" t="s">
        <v>1324</v>
      </c>
    </row>
    <row r="906" spans="1:5" ht="15" x14ac:dyDescent="0.25">
      <c r="A906" s="37">
        <v>41980</v>
      </c>
      <c r="B906" s="38" t="s">
        <v>1356</v>
      </c>
      <c r="C906" s="38" t="s">
        <v>1376</v>
      </c>
      <c r="D906" s="39">
        <v>0.39490000000000003</v>
      </c>
      <c r="E906" s="40" t="s">
        <v>1324</v>
      </c>
    </row>
    <row r="907" spans="1:5" ht="15" x14ac:dyDescent="0.25">
      <c r="A907" s="37">
        <v>41980</v>
      </c>
      <c r="B907" s="38" t="s">
        <v>1356</v>
      </c>
      <c r="C907" s="38" t="s">
        <v>1377</v>
      </c>
      <c r="D907" s="39">
        <v>0.39490000000000003</v>
      </c>
      <c r="E907" s="40" t="s">
        <v>1324</v>
      </c>
    </row>
    <row r="908" spans="1:5" ht="15" x14ac:dyDescent="0.25">
      <c r="A908" s="37">
        <v>41980</v>
      </c>
      <c r="B908" s="38" t="s">
        <v>1356</v>
      </c>
      <c r="C908" s="38" t="s">
        <v>1378</v>
      </c>
      <c r="D908" s="39">
        <v>0.39490000000000003</v>
      </c>
      <c r="E908" s="40" t="s">
        <v>1324</v>
      </c>
    </row>
    <row r="909" spans="1:5" ht="15" x14ac:dyDescent="0.25">
      <c r="A909" s="37">
        <v>41980</v>
      </c>
      <c r="B909" s="38" t="s">
        <v>1356</v>
      </c>
      <c r="C909" s="38" t="s">
        <v>1379</v>
      </c>
      <c r="D909" s="39">
        <v>0.39490000000000003</v>
      </c>
      <c r="E909" s="40" t="s">
        <v>1324</v>
      </c>
    </row>
    <row r="910" spans="1:5" ht="15" x14ac:dyDescent="0.25">
      <c r="A910" s="37">
        <v>41980</v>
      </c>
      <c r="B910" s="38" t="s">
        <v>1356</v>
      </c>
      <c r="C910" s="38" t="s">
        <v>1380</v>
      </c>
      <c r="D910" s="39">
        <v>0.39490000000000003</v>
      </c>
      <c r="E910" s="40" t="s">
        <v>1324</v>
      </c>
    </row>
    <row r="911" spans="1:5" ht="15" x14ac:dyDescent="0.25">
      <c r="A911" s="37">
        <v>41980</v>
      </c>
      <c r="B911" s="38" t="s">
        <v>1356</v>
      </c>
      <c r="C911" s="38" t="s">
        <v>1381</v>
      </c>
      <c r="D911" s="39">
        <v>0.39490000000000003</v>
      </c>
      <c r="E911" s="40" t="s">
        <v>1324</v>
      </c>
    </row>
    <row r="912" spans="1:5" ht="15" x14ac:dyDescent="0.25">
      <c r="A912" s="37">
        <v>41980</v>
      </c>
      <c r="B912" s="38" t="s">
        <v>1356</v>
      </c>
      <c r="C912" s="38" t="s">
        <v>1382</v>
      </c>
      <c r="D912" s="39">
        <v>0.39490000000000003</v>
      </c>
      <c r="E912" s="40" t="s">
        <v>1324</v>
      </c>
    </row>
    <row r="913" spans="1:5" ht="15" x14ac:dyDescent="0.25">
      <c r="A913" s="37">
        <v>41980</v>
      </c>
      <c r="B913" s="38" t="s">
        <v>1356</v>
      </c>
      <c r="C913" s="38" t="s">
        <v>1383</v>
      </c>
      <c r="D913" s="39">
        <v>0.39490000000000003</v>
      </c>
      <c r="E913" s="40" t="s">
        <v>1324</v>
      </c>
    </row>
    <row r="914" spans="1:5" ht="15" x14ac:dyDescent="0.25">
      <c r="A914" s="37">
        <v>41980</v>
      </c>
      <c r="B914" s="38" t="s">
        <v>1356</v>
      </c>
      <c r="C914" s="38" t="s">
        <v>1384</v>
      </c>
      <c r="D914" s="39">
        <v>0.39490000000000003</v>
      </c>
      <c r="E914" s="40" t="s">
        <v>1324</v>
      </c>
    </row>
    <row r="915" spans="1:5" ht="15" x14ac:dyDescent="0.25">
      <c r="A915" s="37">
        <v>41980</v>
      </c>
      <c r="B915" s="38" t="s">
        <v>1356</v>
      </c>
      <c r="C915" s="38" t="s">
        <v>1385</v>
      </c>
      <c r="D915" s="39">
        <v>0.39490000000000003</v>
      </c>
      <c r="E915" s="40" t="s">
        <v>1324</v>
      </c>
    </row>
    <row r="916" spans="1:5" ht="15" x14ac:dyDescent="0.25">
      <c r="A916" s="37">
        <v>41980</v>
      </c>
      <c r="B916" s="38" t="s">
        <v>1356</v>
      </c>
      <c r="C916" s="38" t="s">
        <v>1386</v>
      </c>
      <c r="D916" s="39">
        <v>0.39490000000000003</v>
      </c>
      <c r="E916" s="40" t="s">
        <v>1324</v>
      </c>
    </row>
    <row r="917" spans="1:5" ht="15" x14ac:dyDescent="0.25">
      <c r="A917" s="37">
        <v>41980</v>
      </c>
      <c r="B917" s="38" t="s">
        <v>1356</v>
      </c>
      <c r="C917" s="38" t="s">
        <v>1387</v>
      </c>
      <c r="D917" s="39">
        <v>0.39490000000000003</v>
      </c>
      <c r="E917" s="40" t="s">
        <v>1324</v>
      </c>
    </row>
    <row r="918" spans="1:5" ht="15" x14ac:dyDescent="0.25">
      <c r="A918" s="37">
        <v>41980</v>
      </c>
      <c r="B918" s="38" t="s">
        <v>1356</v>
      </c>
      <c r="C918" s="38" t="s">
        <v>1388</v>
      </c>
      <c r="D918" s="39">
        <v>0.39490000000000003</v>
      </c>
      <c r="E918" s="40" t="s">
        <v>1324</v>
      </c>
    </row>
    <row r="919" spans="1:5" ht="15" x14ac:dyDescent="0.25">
      <c r="A919" s="37">
        <v>41980</v>
      </c>
      <c r="B919" s="38" t="s">
        <v>1356</v>
      </c>
      <c r="C919" s="38" t="s">
        <v>1389</v>
      </c>
      <c r="D919" s="39">
        <v>0.39490000000000003</v>
      </c>
      <c r="E919" s="40" t="s">
        <v>1324</v>
      </c>
    </row>
    <row r="920" spans="1:5" ht="15" x14ac:dyDescent="0.25">
      <c r="A920" s="37">
        <v>41980</v>
      </c>
      <c r="B920" s="38" t="s">
        <v>1356</v>
      </c>
      <c r="C920" s="38" t="s">
        <v>1390</v>
      </c>
      <c r="D920" s="39">
        <v>0.39490000000000003</v>
      </c>
      <c r="E920" s="40" t="s">
        <v>1324</v>
      </c>
    </row>
    <row r="921" spans="1:5" ht="15" x14ac:dyDescent="0.25">
      <c r="A921" s="37">
        <v>41980</v>
      </c>
      <c r="B921" s="38" t="s">
        <v>1356</v>
      </c>
      <c r="C921" s="38" t="s">
        <v>1391</v>
      </c>
      <c r="D921" s="39">
        <v>0.39490000000000003</v>
      </c>
      <c r="E921" s="40" t="s">
        <v>1324</v>
      </c>
    </row>
    <row r="922" spans="1:5" ht="15" x14ac:dyDescent="0.25">
      <c r="A922" s="37">
        <v>41980</v>
      </c>
      <c r="B922" s="38" t="s">
        <v>1356</v>
      </c>
      <c r="C922" s="38" t="s">
        <v>1392</v>
      </c>
      <c r="D922" s="39">
        <v>0.39490000000000003</v>
      </c>
      <c r="E922" s="40" t="s">
        <v>1324</v>
      </c>
    </row>
    <row r="923" spans="1:5" ht="15" x14ac:dyDescent="0.25">
      <c r="A923" s="37">
        <v>41980</v>
      </c>
      <c r="B923" s="38" t="s">
        <v>1356</v>
      </c>
      <c r="C923" s="38" t="s">
        <v>1393</v>
      </c>
      <c r="D923" s="39">
        <v>0.39490000000000003</v>
      </c>
      <c r="E923" s="40" t="s">
        <v>1324</v>
      </c>
    </row>
    <row r="924" spans="1:5" ht="15" x14ac:dyDescent="0.25">
      <c r="A924" s="37">
        <v>41980</v>
      </c>
      <c r="B924" s="38" t="s">
        <v>1356</v>
      </c>
      <c r="C924" s="38" t="s">
        <v>1394</v>
      </c>
      <c r="D924" s="39">
        <v>0.39490000000000003</v>
      </c>
      <c r="E924" s="40" t="s">
        <v>1324</v>
      </c>
    </row>
    <row r="925" spans="1:5" ht="15" x14ac:dyDescent="0.25">
      <c r="A925" s="37">
        <v>41980</v>
      </c>
      <c r="B925" s="38" t="s">
        <v>1356</v>
      </c>
      <c r="C925" s="38" t="s">
        <v>1395</v>
      </c>
      <c r="D925" s="39">
        <v>0.39490000000000003</v>
      </c>
      <c r="E925" s="40" t="s">
        <v>1324</v>
      </c>
    </row>
    <row r="926" spans="1:5" ht="15" x14ac:dyDescent="0.25">
      <c r="A926" s="37">
        <v>41980</v>
      </c>
      <c r="B926" s="38" t="s">
        <v>1356</v>
      </c>
      <c r="C926" s="38" t="s">
        <v>1396</v>
      </c>
      <c r="D926" s="39">
        <v>0.39490000000000003</v>
      </c>
      <c r="E926" s="40" t="s">
        <v>1324</v>
      </c>
    </row>
    <row r="927" spans="1:5" ht="15" x14ac:dyDescent="0.25">
      <c r="A927" s="44">
        <v>49500</v>
      </c>
      <c r="B927" s="42"/>
      <c r="C927" s="45" t="s">
        <v>1397</v>
      </c>
      <c r="D927" s="39">
        <v>0.34570000000000001</v>
      </c>
      <c r="E927" s="40" t="s">
        <v>1324</v>
      </c>
    </row>
    <row r="928" spans="1:5" ht="15" x14ac:dyDescent="0.25">
      <c r="A928" s="44">
        <v>49500</v>
      </c>
      <c r="B928" s="42"/>
      <c r="C928" s="45" t="s">
        <v>1398</v>
      </c>
      <c r="D928" s="39">
        <v>0.34570000000000001</v>
      </c>
      <c r="E928" s="40" t="s">
        <v>1324</v>
      </c>
    </row>
    <row r="929" spans="1:5" ht="15" x14ac:dyDescent="0.25">
      <c r="A929" s="44">
        <v>49500</v>
      </c>
      <c r="B929" s="42"/>
      <c r="C929" s="45" t="s">
        <v>1399</v>
      </c>
      <c r="D929" s="39">
        <v>0.34570000000000001</v>
      </c>
      <c r="E929" s="40" t="s">
        <v>1324</v>
      </c>
    </row>
    <row r="930" spans="1:5" ht="15" x14ac:dyDescent="0.25">
      <c r="A930" s="44">
        <v>49500</v>
      </c>
      <c r="B930" s="42"/>
      <c r="C930" s="45" t="s">
        <v>1400</v>
      </c>
      <c r="D930" s="39">
        <v>0.34570000000000001</v>
      </c>
      <c r="E930" s="40" t="s">
        <v>1324</v>
      </c>
    </row>
    <row r="931" spans="1:5" ht="15" x14ac:dyDescent="0.25">
      <c r="A931" s="37">
        <v>39300</v>
      </c>
      <c r="B931" s="38" t="s">
        <v>784</v>
      </c>
      <c r="C931" s="38" t="s">
        <v>1401</v>
      </c>
      <c r="D931" s="39">
        <v>1.0262</v>
      </c>
      <c r="E931" s="40" t="s">
        <v>1402</v>
      </c>
    </row>
    <row r="932" spans="1:5" ht="15" x14ac:dyDescent="0.25">
      <c r="A932" s="37">
        <v>39300</v>
      </c>
      <c r="B932" s="38" t="s">
        <v>784</v>
      </c>
      <c r="C932" s="38" t="s">
        <v>1403</v>
      </c>
      <c r="D932" s="39">
        <v>1.0262</v>
      </c>
      <c r="E932" s="40" t="s">
        <v>1402</v>
      </c>
    </row>
    <row r="933" spans="1:5" ht="15" x14ac:dyDescent="0.25">
      <c r="A933" s="37">
        <v>39300</v>
      </c>
      <c r="B933" s="38" t="s">
        <v>784</v>
      </c>
      <c r="C933" s="38" t="s">
        <v>1404</v>
      </c>
      <c r="D933" s="39">
        <v>1.0262</v>
      </c>
      <c r="E933" s="40" t="s">
        <v>1402</v>
      </c>
    </row>
    <row r="934" spans="1:5" ht="15" x14ac:dyDescent="0.25">
      <c r="A934" s="37">
        <v>39300</v>
      </c>
      <c r="B934" s="38" t="s">
        <v>784</v>
      </c>
      <c r="C934" s="38" t="s">
        <v>1405</v>
      </c>
      <c r="D934" s="39">
        <v>1.0262</v>
      </c>
      <c r="E934" s="40" t="s">
        <v>1402</v>
      </c>
    </row>
    <row r="935" spans="1:5" ht="15" x14ac:dyDescent="0.25">
      <c r="A935" s="37">
        <v>39300</v>
      </c>
      <c r="B935" s="38" t="s">
        <v>784</v>
      </c>
      <c r="C935" s="38" t="s">
        <v>1406</v>
      </c>
      <c r="D935" s="39">
        <v>1.0262</v>
      </c>
      <c r="E935" s="40" t="s">
        <v>1402</v>
      </c>
    </row>
    <row r="936" spans="1:5" ht="15" x14ac:dyDescent="0.25">
      <c r="A936" s="37">
        <v>12260</v>
      </c>
      <c r="B936" s="38" t="s">
        <v>433</v>
      </c>
      <c r="C936" s="38" t="s">
        <v>1407</v>
      </c>
      <c r="D936" s="39">
        <v>0.86310000000000009</v>
      </c>
      <c r="E936" s="40" t="s">
        <v>1408</v>
      </c>
    </row>
    <row r="937" spans="1:5" ht="15" x14ac:dyDescent="0.25">
      <c r="A937" s="37">
        <v>16700</v>
      </c>
      <c r="B937" s="38" t="s">
        <v>1409</v>
      </c>
      <c r="C937" s="38" t="s">
        <v>1410</v>
      </c>
      <c r="D937" s="39">
        <v>0.9245000000000001</v>
      </c>
      <c r="E937" s="40" t="s">
        <v>1408</v>
      </c>
    </row>
    <row r="938" spans="1:5" ht="15" x14ac:dyDescent="0.25">
      <c r="A938" s="37">
        <v>16700</v>
      </c>
      <c r="B938" s="38" t="s">
        <v>1409</v>
      </c>
      <c r="C938" s="38" t="s">
        <v>1411</v>
      </c>
      <c r="D938" s="39">
        <v>0.9245000000000001</v>
      </c>
      <c r="E938" s="40" t="s">
        <v>1408</v>
      </c>
    </row>
    <row r="939" spans="1:5" ht="15" x14ac:dyDescent="0.25">
      <c r="A939" s="37">
        <v>16700</v>
      </c>
      <c r="B939" s="38" t="s">
        <v>1409</v>
      </c>
      <c r="C939" s="38" t="s">
        <v>1412</v>
      </c>
      <c r="D939" s="39">
        <v>0.9245000000000001</v>
      </c>
      <c r="E939" s="40" t="s">
        <v>1408</v>
      </c>
    </row>
    <row r="940" spans="1:5" ht="15" x14ac:dyDescent="0.25">
      <c r="A940" s="37">
        <v>16740</v>
      </c>
      <c r="B940" s="38" t="s">
        <v>981</v>
      </c>
      <c r="C940" s="38" t="s">
        <v>1413</v>
      </c>
      <c r="D940" s="39">
        <v>0.94930000000000003</v>
      </c>
      <c r="E940" s="40" t="s">
        <v>1408</v>
      </c>
    </row>
    <row r="941" spans="1:5" ht="15" x14ac:dyDescent="0.25">
      <c r="A941" s="37">
        <v>16740</v>
      </c>
      <c r="B941" s="38" t="s">
        <v>981</v>
      </c>
      <c r="C941" s="38" t="s">
        <v>1414</v>
      </c>
      <c r="D941" s="39">
        <v>0.94930000000000003</v>
      </c>
      <c r="E941" s="40" t="s">
        <v>1408</v>
      </c>
    </row>
    <row r="942" spans="1:5" ht="15" x14ac:dyDescent="0.25">
      <c r="A942" s="37">
        <v>16740</v>
      </c>
      <c r="B942" s="38" t="s">
        <v>981</v>
      </c>
      <c r="C942" s="38" t="s">
        <v>1415</v>
      </c>
      <c r="D942" s="39">
        <v>0.94930000000000003</v>
      </c>
      <c r="E942" s="40" t="s">
        <v>1408</v>
      </c>
    </row>
    <row r="943" spans="1:5" ht="15" x14ac:dyDescent="0.25">
      <c r="A943" s="37">
        <v>17900</v>
      </c>
      <c r="B943" s="38" t="s">
        <v>1416</v>
      </c>
      <c r="C943" s="38" t="s">
        <v>1417</v>
      </c>
      <c r="D943" s="39">
        <v>0.86240000000000006</v>
      </c>
      <c r="E943" s="40" t="s">
        <v>1408</v>
      </c>
    </row>
    <row r="944" spans="1:5" ht="15" x14ac:dyDescent="0.25">
      <c r="A944" s="37">
        <v>17900</v>
      </c>
      <c r="B944" s="38" t="s">
        <v>1416</v>
      </c>
      <c r="C944" s="38" t="s">
        <v>1418</v>
      </c>
      <c r="D944" s="39">
        <v>0.86240000000000006</v>
      </c>
      <c r="E944" s="40" t="s">
        <v>1408</v>
      </c>
    </row>
    <row r="945" spans="1:5" ht="15" x14ac:dyDescent="0.25">
      <c r="A945" s="37">
        <v>17900</v>
      </c>
      <c r="B945" s="38" t="s">
        <v>1416</v>
      </c>
      <c r="C945" s="38" t="s">
        <v>1419</v>
      </c>
      <c r="D945" s="39">
        <v>0.86240000000000006</v>
      </c>
      <c r="E945" s="40" t="s">
        <v>1408</v>
      </c>
    </row>
    <row r="946" spans="1:5" ht="15" x14ac:dyDescent="0.25">
      <c r="A946" s="37">
        <v>17900</v>
      </c>
      <c r="B946" s="38" t="s">
        <v>1416</v>
      </c>
      <c r="C946" s="38" t="s">
        <v>1420</v>
      </c>
      <c r="D946" s="39">
        <v>0.86240000000000006</v>
      </c>
      <c r="E946" s="40" t="s">
        <v>1408</v>
      </c>
    </row>
    <row r="947" spans="1:5" ht="15" x14ac:dyDescent="0.25">
      <c r="A947" s="37">
        <v>17900</v>
      </c>
      <c r="B947" s="38" t="s">
        <v>1416</v>
      </c>
      <c r="C947" s="38" t="s">
        <v>1421</v>
      </c>
      <c r="D947" s="39">
        <v>0.86240000000000006</v>
      </c>
      <c r="E947" s="40" t="s">
        <v>1408</v>
      </c>
    </row>
    <row r="948" spans="1:5" ht="15" x14ac:dyDescent="0.25">
      <c r="A948" s="37">
        <v>17900</v>
      </c>
      <c r="B948" s="38" t="s">
        <v>1416</v>
      </c>
      <c r="C948" s="38" t="s">
        <v>1422</v>
      </c>
      <c r="D948" s="39">
        <v>0.86240000000000006</v>
      </c>
      <c r="E948" s="40" t="s">
        <v>1408</v>
      </c>
    </row>
    <row r="949" spans="1:5" ht="15" x14ac:dyDescent="0.25">
      <c r="A949" s="37">
        <v>22500</v>
      </c>
      <c r="B949" s="38" t="s">
        <v>1423</v>
      </c>
      <c r="C949" s="38" t="s">
        <v>1424</v>
      </c>
      <c r="D949" s="39">
        <v>0.79880000000000007</v>
      </c>
      <c r="E949" s="40" t="s">
        <v>1408</v>
      </c>
    </row>
    <row r="950" spans="1:5" ht="15" x14ac:dyDescent="0.25">
      <c r="A950" s="37">
        <v>22500</v>
      </c>
      <c r="B950" s="38" t="s">
        <v>1423</v>
      </c>
      <c r="C950" s="38" t="s">
        <v>1425</v>
      </c>
      <c r="D950" s="39">
        <v>0.79880000000000007</v>
      </c>
      <c r="E950" s="40" t="s">
        <v>1408</v>
      </c>
    </row>
    <row r="951" spans="1:5" ht="15" x14ac:dyDescent="0.25">
      <c r="A951" s="37">
        <v>24860</v>
      </c>
      <c r="B951" s="38" t="s">
        <v>1426</v>
      </c>
      <c r="C951" s="38" t="s">
        <v>1427</v>
      </c>
      <c r="D951" s="39">
        <v>0.88390000000000002</v>
      </c>
      <c r="E951" s="40" t="s">
        <v>1408</v>
      </c>
    </row>
    <row r="952" spans="1:5" ht="15" x14ac:dyDescent="0.25">
      <c r="A952" s="37">
        <v>24860</v>
      </c>
      <c r="B952" s="38" t="s">
        <v>1426</v>
      </c>
      <c r="C952" s="38" t="s">
        <v>1428</v>
      </c>
      <c r="D952" s="39">
        <v>0.88390000000000002</v>
      </c>
      <c r="E952" s="40" t="s">
        <v>1408</v>
      </c>
    </row>
    <row r="953" spans="1:5" ht="15" x14ac:dyDescent="0.25">
      <c r="A953" s="37">
        <v>24860</v>
      </c>
      <c r="B953" s="38" t="s">
        <v>1426</v>
      </c>
      <c r="C953" s="38" t="s">
        <v>1429</v>
      </c>
      <c r="D953" s="39">
        <v>0.88390000000000002</v>
      </c>
      <c r="E953" s="40" t="s">
        <v>1408</v>
      </c>
    </row>
    <row r="954" spans="1:5" ht="15" x14ac:dyDescent="0.25">
      <c r="A954" s="37">
        <v>24860</v>
      </c>
      <c r="B954" s="38" t="s">
        <v>1426</v>
      </c>
      <c r="C954" s="38" t="s">
        <v>1430</v>
      </c>
      <c r="D954" s="39">
        <v>0.88390000000000002</v>
      </c>
      <c r="E954" s="40" t="s">
        <v>1408</v>
      </c>
    </row>
    <row r="955" spans="1:5" ht="15" x14ac:dyDescent="0.25">
      <c r="A955" s="37">
        <v>25940</v>
      </c>
      <c r="B955" s="38" t="s">
        <v>1431</v>
      </c>
      <c r="C955" s="38" t="s">
        <v>1432</v>
      </c>
      <c r="D955" s="39">
        <v>0.81320000000000003</v>
      </c>
      <c r="E955" s="40" t="s">
        <v>1408</v>
      </c>
    </row>
    <row r="956" spans="1:5" ht="15" x14ac:dyDescent="0.25">
      <c r="A956" s="37">
        <v>25940</v>
      </c>
      <c r="B956" s="38" t="s">
        <v>1431</v>
      </c>
      <c r="C956" s="38" t="s">
        <v>1433</v>
      </c>
      <c r="D956" s="39">
        <v>0.81320000000000003</v>
      </c>
      <c r="E956" s="40" t="s">
        <v>1408</v>
      </c>
    </row>
    <row r="957" spans="1:5" ht="15" x14ac:dyDescent="0.25">
      <c r="A957" s="37">
        <v>34820</v>
      </c>
      <c r="B957" s="38" t="s">
        <v>1015</v>
      </c>
      <c r="C957" s="38" t="s">
        <v>1434</v>
      </c>
      <c r="D957" s="39">
        <v>0.85600000000000009</v>
      </c>
      <c r="E957" s="40" t="s">
        <v>1408</v>
      </c>
    </row>
    <row r="958" spans="1:5" ht="15" x14ac:dyDescent="0.25">
      <c r="A958" s="37">
        <v>43900</v>
      </c>
      <c r="B958" s="38" t="s">
        <v>1435</v>
      </c>
      <c r="C958" s="38" t="s">
        <v>1436</v>
      </c>
      <c r="D958" s="39">
        <v>0.87360000000000004</v>
      </c>
      <c r="E958" s="40" t="s">
        <v>1408</v>
      </c>
    </row>
    <row r="959" spans="1:5" ht="15" x14ac:dyDescent="0.25">
      <c r="A959" s="37">
        <v>44940</v>
      </c>
      <c r="B959" s="38" t="s">
        <v>1437</v>
      </c>
      <c r="C959" s="38" t="s">
        <v>1438</v>
      </c>
      <c r="D959" s="39">
        <v>0.71710000000000007</v>
      </c>
      <c r="E959" s="40" t="s">
        <v>1408</v>
      </c>
    </row>
    <row r="960" spans="1:5" ht="15" x14ac:dyDescent="0.25">
      <c r="A960" s="37">
        <v>44940</v>
      </c>
      <c r="B960" s="38" t="s">
        <v>1437</v>
      </c>
      <c r="C960" s="38" t="s">
        <v>1439</v>
      </c>
      <c r="D960" s="39">
        <v>0.71710000000000007</v>
      </c>
      <c r="E960" s="40" t="s">
        <v>1408</v>
      </c>
    </row>
    <row r="961" spans="1:5" ht="15" x14ac:dyDescent="0.25">
      <c r="A961" s="37">
        <v>39660</v>
      </c>
      <c r="B961" s="38" t="s">
        <v>1440</v>
      </c>
      <c r="C961" s="38" t="s">
        <v>1441</v>
      </c>
      <c r="D961" s="39">
        <v>0.85920000000000007</v>
      </c>
      <c r="E961" s="40" t="s">
        <v>1442</v>
      </c>
    </row>
    <row r="962" spans="1:5" ht="15" x14ac:dyDescent="0.25">
      <c r="A962" s="37">
        <v>39660</v>
      </c>
      <c r="B962" s="38" t="s">
        <v>1440</v>
      </c>
      <c r="C962" s="38" t="s">
        <v>1443</v>
      </c>
      <c r="D962" s="39">
        <v>0.85920000000000007</v>
      </c>
      <c r="E962" s="40" t="s">
        <v>1442</v>
      </c>
    </row>
    <row r="963" spans="1:5" ht="15" x14ac:dyDescent="0.25">
      <c r="A963" s="37">
        <v>43580</v>
      </c>
      <c r="B963" s="38" t="s">
        <v>513</v>
      </c>
      <c r="C963" s="38" t="s">
        <v>1444</v>
      </c>
      <c r="D963" s="39">
        <v>0.83990000000000009</v>
      </c>
      <c r="E963" s="40" t="s">
        <v>1442</v>
      </c>
    </row>
    <row r="964" spans="1:5" ht="15" x14ac:dyDescent="0.25">
      <c r="A964" s="37">
        <v>43620</v>
      </c>
      <c r="B964" s="38" t="s">
        <v>1445</v>
      </c>
      <c r="C964" s="38" t="s">
        <v>1446</v>
      </c>
      <c r="D964" s="39">
        <v>0.80720000000000003</v>
      </c>
      <c r="E964" s="40" t="s">
        <v>1442</v>
      </c>
    </row>
    <row r="965" spans="1:5" ht="15" x14ac:dyDescent="0.25">
      <c r="A965" s="37">
        <v>43620</v>
      </c>
      <c r="B965" s="38" t="s">
        <v>1445</v>
      </c>
      <c r="C965" s="38" t="s">
        <v>1447</v>
      </c>
      <c r="D965" s="39">
        <v>0.80720000000000003</v>
      </c>
      <c r="E965" s="40" t="s">
        <v>1442</v>
      </c>
    </row>
    <row r="966" spans="1:5" ht="15" x14ac:dyDescent="0.25">
      <c r="A966" s="37">
        <v>43620</v>
      </c>
      <c r="B966" s="38" t="s">
        <v>1445</v>
      </c>
      <c r="C966" s="38" t="s">
        <v>1448</v>
      </c>
      <c r="D966" s="39">
        <v>0.80720000000000003</v>
      </c>
      <c r="E966" s="40" t="s">
        <v>1442</v>
      </c>
    </row>
    <row r="967" spans="1:5" ht="15" x14ac:dyDescent="0.25">
      <c r="A967" s="37">
        <v>43620</v>
      </c>
      <c r="B967" s="38" t="s">
        <v>1445</v>
      </c>
      <c r="C967" s="38" t="s">
        <v>1449</v>
      </c>
      <c r="D967" s="39">
        <v>0.80720000000000003</v>
      </c>
      <c r="E967" s="40" t="s">
        <v>1442</v>
      </c>
    </row>
    <row r="968" spans="1:5" ht="15" x14ac:dyDescent="0.25">
      <c r="A968" s="37">
        <v>16860</v>
      </c>
      <c r="B968" s="38" t="s">
        <v>444</v>
      </c>
      <c r="C968" s="38" t="s">
        <v>1450</v>
      </c>
      <c r="D968" s="39">
        <v>0.85530000000000006</v>
      </c>
      <c r="E968" s="40" t="s">
        <v>1451</v>
      </c>
    </row>
    <row r="969" spans="1:5" ht="15" x14ac:dyDescent="0.25">
      <c r="A969" s="37">
        <v>16860</v>
      </c>
      <c r="B969" s="38" t="s">
        <v>444</v>
      </c>
      <c r="C969" s="38" t="s">
        <v>1452</v>
      </c>
      <c r="D969" s="39">
        <v>0.85530000000000006</v>
      </c>
      <c r="E969" s="40" t="s">
        <v>1451</v>
      </c>
    </row>
    <row r="970" spans="1:5" ht="15" x14ac:dyDescent="0.25">
      <c r="A970" s="37">
        <v>16860</v>
      </c>
      <c r="B970" s="38" t="s">
        <v>444</v>
      </c>
      <c r="C970" s="38" t="s">
        <v>1453</v>
      </c>
      <c r="D970" s="39">
        <v>0.85530000000000006</v>
      </c>
      <c r="E970" s="40" t="s">
        <v>1451</v>
      </c>
    </row>
    <row r="971" spans="1:5" ht="15" x14ac:dyDescent="0.25">
      <c r="A971" s="37">
        <v>17300</v>
      </c>
      <c r="B971" s="38" t="s">
        <v>697</v>
      </c>
      <c r="C971" s="38" t="s">
        <v>1454</v>
      </c>
      <c r="D971" s="39">
        <v>0.7399</v>
      </c>
      <c r="E971" s="40" t="s">
        <v>1451</v>
      </c>
    </row>
    <row r="972" spans="1:5" ht="15" x14ac:dyDescent="0.25">
      <c r="A972" s="37">
        <v>17300</v>
      </c>
      <c r="B972" s="38" t="s">
        <v>697</v>
      </c>
      <c r="C972" s="38" t="s">
        <v>1455</v>
      </c>
      <c r="D972" s="39">
        <v>0.7399</v>
      </c>
      <c r="E972" s="40" t="s">
        <v>1451</v>
      </c>
    </row>
    <row r="973" spans="1:5" ht="15" x14ac:dyDescent="0.25">
      <c r="A973" s="37">
        <v>17420</v>
      </c>
      <c r="B973" s="38" t="s">
        <v>1456</v>
      </c>
      <c r="C973" s="38" t="s">
        <v>1457</v>
      </c>
      <c r="D973" s="39">
        <v>0.73930000000000007</v>
      </c>
      <c r="E973" s="40" t="s">
        <v>1451</v>
      </c>
    </row>
    <row r="974" spans="1:5" ht="15" x14ac:dyDescent="0.25">
      <c r="A974" s="37">
        <v>17420</v>
      </c>
      <c r="B974" s="38" t="s">
        <v>1456</v>
      </c>
      <c r="C974" s="38" t="s">
        <v>1458</v>
      </c>
      <c r="D974" s="39">
        <v>0.73930000000000007</v>
      </c>
      <c r="E974" s="40" t="s">
        <v>1451</v>
      </c>
    </row>
    <row r="975" spans="1:5" ht="15" x14ac:dyDescent="0.25">
      <c r="A975" s="37">
        <v>27180</v>
      </c>
      <c r="B975" s="38" t="s">
        <v>1459</v>
      </c>
      <c r="C975" s="38" t="s">
        <v>1460</v>
      </c>
      <c r="D975" s="39">
        <v>0.73370000000000002</v>
      </c>
      <c r="E975" s="40" t="s">
        <v>1451</v>
      </c>
    </row>
    <row r="976" spans="1:5" ht="15" x14ac:dyDescent="0.25">
      <c r="A976" s="37">
        <v>27180</v>
      </c>
      <c r="B976" s="38" t="s">
        <v>1459</v>
      </c>
      <c r="C976" s="38" t="s">
        <v>1461</v>
      </c>
      <c r="D976" s="39">
        <v>0.73370000000000002</v>
      </c>
      <c r="E976" s="40" t="s">
        <v>1451</v>
      </c>
    </row>
    <row r="977" spans="1:5" ht="15" x14ac:dyDescent="0.25">
      <c r="A977" s="37">
        <v>27180</v>
      </c>
      <c r="B977" s="38" t="s">
        <v>1459</v>
      </c>
      <c r="C977" s="38" t="s">
        <v>1462</v>
      </c>
      <c r="D977" s="39">
        <v>0.73370000000000002</v>
      </c>
      <c r="E977" s="40" t="s">
        <v>1451</v>
      </c>
    </row>
    <row r="978" spans="1:5" ht="15" x14ac:dyDescent="0.25">
      <c r="A978" s="37">
        <v>27180</v>
      </c>
      <c r="B978" s="38" t="s">
        <v>1459</v>
      </c>
      <c r="C978" s="38" t="s">
        <v>1463</v>
      </c>
      <c r="D978" s="39">
        <v>0.73370000000000002</v>
      </c>
      <c r="E978" s="40" t="s">
        <v>1451</v>
      </c>
    </row>
    <row r="979" spans="1:5" ht="15" x14ac:dyDescent="0.25">
      <c r="A979" s="37">
        <v>27740</v>
      </c>
      <c r="B979" s="38" t="s">
        <v>1464</v>
      </c>
      <c r="C979" s="38" t="s">
        <v>1465</v>
      </c>
      <c r="D979" s="39">
        <v>0.69630000000000003</v>
      </c>
      <c r="E979" s="40" t="s">
        <v>1451</v>
      </c>
    </row>
    <row r="980" spans="1:5" ht="15" x14ac:dyDescent="0.25">
      <c r="A980" s="37">
        <v>27740</v>
      </c>
      <c r="B980" s="38" t="s">
        <v>1464</v>
      </c>
      <c r="C980" s="38" t="s">
        <v>1466</v>
      </c>
      <c r="D980" s="39">
        <v>0.69630000000000003</v>
      </c>
      <c r="E980" s="40" t="s">
        <v>1451</v>
      </c>
    </row>
    <row r="981" spans="1:5" ht="15" x14ac:dyDescent="0.25">
      <c r="A981" s="37">
        <v>27740</v>
      </c>
      <c r="B981" s="38" t="s">
        <v>1464</v>
      </c>
      <c r="C981" s="38" t="s">
        <v>1467</v>
      </c>
      <c r="D981" s="39">
        <v>0.69630000000000003</v>
      </c>
      <c r="E981" s="40" t="s">
        <v>1451</v>
      </c>
    </row>
    <row r="982" spans="1:5" ht="15" x14ac:dyDescent="0.25">
      <c r="A982" s="37">
        <v>28700</v>
      </c>
      <c r="B982" s="38" t="s">
        <v>1468</v>
      </c>
      <c r="C982" s="38" t="s">
        <v>1469</v>
      </c>
      <c r="D982" s="39">
        <v>0.69880000000000009</v>
      </c>
      <c r="E982" s="40" t="s">
        <v>1451</v>
      </c>
    </row>
    <row r="983" spans="1:5" ht="15" x14ac:dyDescent="0.25">
      <c r="A983" s="37">
        <v>28700</v>
      </c>
      <c r="B983" s="38" t="s">
        <v>1468</v>
      </c>
      <c r="C983" s="38" t="s">
        <v>1470</v>
      </c>
      <c r="D983" s="39">
        <v>0.69880000000000009</v>
      </c>
      <c r="E983" s="40" t="s">
        <v>1451</v>
      </c>
    </row>
    <row r="984" spans="1:5" ht="15" x14ac:dyDescent="0.25">
      <c r="A984" s="37">
        <v>28940</v>
      </c>
      <c r="B984" s="38" t="s">
        <v>1471</v>
      </c>
      <c r="C984" s="38" t="s">
        <v>1472</v>
      </c>
      <c r="D984" s="39">
        <v>0.71279999999999999</v>
      </c>
      <c r="E984" s="40" t="s">
        <v>1451</v>
      </c>
    </row>
    <row r="985" spans="1:5" ht="15" x14ac:dyDescent="0.25">
      <c r="A985" s="37">
        <v>28940</v>
      </c>
      <c r="B985" s="38" t="s">
        <v>1471</v>
      </c>
      <c r="C985" s="38" t="s">
        <v>1473</v>
      </c>
      <c r="D985" s="39">
        <v>0.71279999999999999</v>
      </c>
      <c r="E985" s="40" t="s">
        <v>1451</v>
      </c>
    </row>
    <row r="986" spans="1:5" ht="15" x14ac:dyDescent="0.25">
      <c r="A986" s="37">
        <v>28940</v>
      </c>
      <c r="B986" s="38" t="s">
        <v>1471</v>
      </c>
      <c r="C986" s="38" t="s">
        <v>1474</v>
      </c>
      <c r="D986" s="39">
        <v>0.71279999999999999</v>
      </c>
      <c r="E986" s="40" t="s">
        <v>1451</v>
      </c>
    </row>
    <row r="987" spans="1:5" ht="15" x14ac:dyDescent="0.25">
      <c r="A987" s="37">
        <v>28940</v>
      </c>
      <c r="B987" s="38" t="s">
        <v>1471</v>
      </c>
      <c r="C987" s="38" t="s">
        <v>1475</v>
      </c>
      <c r="D987" s="39">
        <v>0.71279999999999999</v>
      </c>
      <c r="E987" s="40" t="s">
        <v>1451</v>
      </c>
    </row>
    <row r="988" spans="1:5" ht="15" x14ac:dyDescent="0.25">
      <c r="A988" s="37">
        <v>28940</v>
      </c>
      <c r="B988" s="38" t="s">
        <v>1471</v>
      </c>
      <c r="C988" s="38" t="s">
        <v>1476</v>
      </c>
      <c r="D988" s="39">
        <v>0.71279999999999999</v>
      </c>
      <c r="E988" s="40" t="s">
        <v>1451</v>
      </c>
    </row>
    <row r="989" spans="1:5" ht="15" x14ac:dyDescent="0.25">
      <c r="A989" s="37">
        <v>28940</v>
      </c>
      <c r="B989" s="38" t="s">
        <v>1471</v>
      </c>
      <c r="C989" s="38" t="s">
        <v>1477</v>
      </c>
      <c r="D989" s="39">
        <v>0.71279999999999999</v>
      </c>
      <c r="E989" s="40" t="s">
        <v>1451</v>
      </c>
    </row>
    <row r="990" spans="1:5" ht="15" x14ac:dyDescent="0.25">
      <c r="A990" s="37">
        <v>28940</v>
      </c>
      <c r="B990" s="38" t="s">
        <v>1471</v>
      </c>
      <c r="C990" s="38" t="s">
        <v>1478</v>
      </c>
      <c r="D990" s="39">
        <v>0.71279999999999999</v>
      </c>
      <c r="E990" s="40" t="s">
        <v>1451</v>
      </c>
    </row>
    <row r="991" spans="1:5" ht="15" x14ac:dyDescent="0.25">
      <c r="A991" s="37">
        <v>28940</v>
      </c>
      <c r="B991" s="38" t="s">
        <v>1471</v>
      </c>
      <c r="C991" s="38" t="s">
        <v>1479</v>
      </c>
      <c r="D991" s="39">
        <v>0.71279999999999999</v>
      </c>
      <c r="E991" s="40" t="s">
        <v>1451</v>
      </c>
    </row>
    <row r="992" spans="1:5" ht="15" x14ac:dyDescent="0.25">
      <c r="A992" s="37">
        <v>32820</v>
      </c>
      <c r="B992" s="38" t="s">
        <v>183</v>
      </c>
      <c r="C992" s="38" t="s">
        <v>1480</v>
      </c>
      <c r="D992" s="39">
        <v>0.85000000000000009</v>
      </c>
      <c r="E992" s="40" t="s">
        <v>1451</v>
      </c>
    </row>
    <row r="993" spans="1:5" ht="15" x14ac:dyDescent="0.25">
      <c r="A993" s="37">
        <v>32820</v>
      </c>
      <c r="B993" s="38" t="s">
        <v>183</v>
      </c>
      <c r="C993" s="38" t="s">
        <v>1481</v>
      </c>
      <c r="D993" s="39">
        <v>0.85000000000000009</v>
      </c>
      <c r="E993" s="40" t="s">
        <v>1451</v>
      </c>
    </row>
    <row r="994" spans="1:5" ht="15" x14ac:dyDescent="0.25">
      <c r="A994" s="37">
        <v>32820</v>
      </c>
      <c r="B994" s="38" t="s">
        <v>183</v>
      </c>
      <c r="C994" s="38" t="s">
        <v>1482</v>
      </c>
      <c r="D994" s="39">
        <v>0.85000000000000009</v>
      </c>
      <c r="E994" s="40" t="s">
        <v>1451</v>
      </c>
    </row>
    <row r="995" spans="1:5" ht="15" x14ac:dyDescent="0.25">
      <c r="A995" s="37">
        <v>34100</v>
      </c>
      <c r="B995" s="38" t="s">
        <v>1483</v>
      </c>
      <c r="C995" s="38" t="s">
        <v>1484</v>
      </c>
      <c r="D995" s="39">
        <v>0.68470000000000009</v>
      </c>
      <c r="E995" s="40" t="s">
        <v>1451</v>
      </c>
    </row>
    <row r="996" spans="1:5" ht="15" x14ac:dyDescent="0.25">
      <c r="A996" s="37">
        <v>34100</v>
      </c>
      <c r="B996" s="38" t="s">
        <v>1483</v>
      </c>
      <c r="C996" s="38" t="s">
        <v>1485</v>
      </c>
      <c r="D996" s="39">
        <v>0.68470000000000009</v>
      </c>
      <c r="E996" s="40" t="s">
        <v>1451</v>
      </c>
    </row>
    <row r="997" spans="1:5" ht="15" x14ac:dyDescent="0.25">
      <c r="A997" s="37">
        <v>34100</v>
      </c>
      <c r="B997" s="38" t="s">
        <v>1483</v>
      </c>
      <c r="C997" s="38" t="s">
        <v>1486</v>
      </c>
      <c r="D997" s="39">
        <v>0.68470000000000009</v>
      </c>
      <c r="E997" s="40" t="s">
        <v>1451</v>
      </c>
    </row>
    <row r="998" spans="1:5" ht="15" x14ac:dyDescent="0.25">
      <c r="A998" s="37">
        <v>34980</v>
      </c>
      <c r="B998" s="38" t="s">
        <v>1487</v>
      </c>
      <c r="C998" s="38" t="s">
        <v>1488</v>
      </c>
      <c r="D998" s="39">
        <v>0.87209999999999999</v>
      </c>
      <c r="E998" s="40" t="s">
        <v>1451</v>
      </c>
    </row>
    <row r="999" spans="1:5" ht="15" x14ac:dyDescent="0.25">
      <c r="A999" s="37">
        <v>34980</v>
      </c>
      <c r="B999" s="38" t="s">
        <v>1487</v>
      </c>
      <c r="C999" s="38" t="s">
        <v>1489</v>
      </c>
      <c r="D999" s="39">
        <v>0.87209999999999999</v>
      </c>
      <c r="E999" s="40" t="s">
        <v>1451</v>
      </c>
    </row>
    <row r="1000" spans="1:5" ht="15" x14ac:dyDescent="0.25">
      <c r="A1000" s="37">
        <v>34980</v>
      </c>
      <c r="B1000" s="38" t="s">
        <v>1487</v>
      </c>
      <c r="C1000" s="38" t="s">
        <v>1490</v>
      </c>
      <c r="D1000" s="39">
        <v>0.87209999999999999</v>
      </c>
      <c r="E1000" s="40" t="s">
        <v>1451</v>
      </c>
    </row>
    <row r="1001" spans="1:5" ht="15" x14ac:dyDescent="0.25">
      <c r="A1001" s="37">
        <v>34980</v>
      </c>
      <c r="B1001" s="38" t="s">
        <v>1487</v>
      </c>
      <c r="C1001" s="38" t="s">
        <v>1491</v>
      </c>
      <c r="D1001" s="39">
        <v>0.87209999999999999</v>
      </c>
      <c r="E1001" s="40" t="s">
        <v>1451</v>
      </c>
    </row>
    <row r="1002" spans="1:5" ht="15" x14ac:dyDescent="0.25">
      <c r="A1002" s="37">
        <v>34980</v>
      </c>
      <c r="B1002" s="38" t="s">
        <v>1487</v>
      </c>
      <c r="C1002" s="38" t="s">
        <v>1492</v>
      </c>
      <c r="D1002" s="39">
        <v>0.87209999999999999</v>
      </c>
      <c r="E1002" s="40" t="s">
        <v>1451</v>
      </c>
    </row>
    <row r="1003" spans="1:5" ht="15" x14ac:dyDescent="0.25">
      <c r="A1003" s="37">
        <v>34980</v>
      </c>
      <c r="B1003" s="38" t="s">
        <v>1487</v>
      </c>
      <c r="C1003" s="38" t="s">
        <v>1493</v>
      </c>
      <c r="D1003" s="39">
        <v>0.87209999999999999</v>
      </c>
      <c r="E1003" s="40" t="s">
        <v>1451</v>
      </c>
    </row>
    <row r="1004" spans="1:5" ht="15" x14ac:dyDescent="0.25">
      <c r="A1004" s="37">
        <v>34980</v>
      </c>
      <c r="B1004" s="38" t="s">
        <v>1487</v>
      </c>
      <c r="C1004" s="38" t="s">
        <v>1494</v>
      </c>
      <c r="D1004" s="39">
        <v>0.87209999999999999</v>
      </c>
      <c r="E1004" s="40" t="s">
        <v>1451</v>
      </c>
    </row>
    <row r="1005" spans="1:5" ht="15" x14ac:dyDescent="0.25">
      <c r="A1005" s="37">
        <v>34980</v>
      </c>
      <c r="B1005" s="38" t="s">
        <v>1487</v>
      </c>
      <c r="C1005" s="38" t="s">
        <v>1495</v>
      </c>
      <c r="D1005" s="39">
        <v>0.87209999999999999</v>
      </c>
      <c r="E1005" s="40" t="s">
        <v>1451</v>
      </c>
    </row>
    <row r="1006" spans="1:5" ht="15" x14ac:dyDescent="0.25">
      <c r="A1006" s="37">
        <v>34980</v>
      </c>
      <c r="B1006" s="38" t="s">
        <v>1487</v>
      </c>
      <c r="C1006" s="38" t="s">
        <v>1496</v>
      </c>
      <c r="D1006" s="39">
        <v>0.87209999999999999</v>
      </c>
      <c r="E1006" s="40" t="s">
        <v>1451</v>
      </c>
    </row>
    <row r="1007" spans="1:5" ht="15" x14ac:dyDescent="0.25">
      <c r="A1007" s="37">
        <v>34980</v>
      </c>
      <c r="B1007" s="38" t="s">
        <v>1487</v>
      </c>
      <c r="C1007" s="38" t="s">
        <v>1497</v>
      </c>
      <c r="D1007" s="39">
        <v>0.87209999999999999</v>
      </c>
      <c r="E1007" s="40" t="s">
        <v>1451</v>
      </c>
    </row>
    <row r="1008" spans="1:5" ht="15" x14ac:dyDescent="0.25">
      <c r="A1008" s="37">
        <v>34980</v>
      </c>
      <c r="B1008" s="38" t="s">
        <v>1487</v>
      </c>
      <c r="C1008" s="38" t="s">
        <v>1498</v>
      </c>
      <c r="D1008" s="39">
        <v>0.87209999999999999</v>
      </c>
      <c r="E1008" s="40" t="s">
        <v>1451</v>
      </c>
    </row>
    <row r="1009" spans="1:5" ht="15" x14ac:dyDescent="0.25">
      <c r="A1009" s="37">
        <v>34980</v>
      </c>
      <c r="B1009" s="38" t="s">
        <v>1487</v>
      </c>
      <c r="C1009" s="38" t="s">
        <v>1499</v>
      </c>
      <c r="D1009" s="39">
        <v>0.87209999999999999</v>
      </c>
      <c r="E1009" s="40" t="s">
        <v>1451</v>
      </c>
    </row>
    <row r="1010" spans="1:5" ht="15" x14ac:dyDescent="0.25">
      <c r="A1010" s="37">
        <v>34980</v>
      </c>
      <c r="B1010" s="38" t="s">
        <v>1487</v>
      </c>
      <c r="C1010" s="38" t="s">
        <v>1500</v>
      </c>
      <c r="D1010" s="39">
        <v>0.87209999999999999</v>
      </c>
      <c r="E1010" s="40" t="s">
        <v>1451</v>
      </c>
    </row>
    <row r="1011" spans="1:5" ht="15" x14ac:dyDescent="0.25">
      <c r="A1011" s="37">
        <v>10180</v>
      </c>
      <c r="B1011" s="38" t="s">
        <v>1501</v>
      </c>
      <c r="C1011" s="38" t="s">
        <v>1502</v>
      </c>
      <c r="D1011" s="39">
        <v>0.81410000000000005</v>
      </c>
      <c r="E1011" s="40" t="s">
        <v>1503</v>
      </c>
    </row>
    <row r="1012" spans="1:5" ht="15" x14ac:dyDescent="0.25">
      <c r="A1012" s="37">
        <v>10180</v>
      </c>
      <c r="B1012" s="38" t="s">
        <v>1501</v>
      </c>
      <c r="C1012" s="38" t="s">
        <v>1504</v>
      </c>
      <c r="D1012" s="39">
        <v>0.81410000000000005</v>
      </c>
      <c r="E1012" s="40" t="s">
        <v>1503</v>
      </c>
    </row>
    <row r="1013" spans="1:5" ht="15" x14ac:dyDescent="0.25">
      <c r="A1013" s="37">
        <v>10180</v>
      </c>
      <c r="B1013" s="38" t="s">
        <v>1501</v>
      </c>
      <c r="C1013" s="38" t="s">
        <v>1505</v>
      </c>
      <c r="D1013" s="39">
        <v>0.81410000000000005</v>
      </c>
      <c r="E1013" s="40" t="s">
        <v>1503</v>
      </c>
    </row>
    <row r="1014" spans="1:5" ht="15" x14ac:dyDescent="0.25">
      <c r="A1014" s="37">
        <v>11100</v>
      </c>
      <c r="B1014" s="38" t="s">
        <v>1506</v>
      </c>
      <c r="C1014" s="38" t="s">
        <v>1507</v>
      </c>
      <c r="D1014" s="39">
        <v>0.80670000000000008</v>
      </c>
      <c r="E1014" s="40" t="s">
        <v>1503</v>
      </c>
    </row>
    <row r="1015" spans="1:5" ht="15" x14ac:dyDescent="0.25">
      <c r="A1015" s="37">
        <v>11100</v>
      </c>
      <c r="B1015" s="38" t="s">
        <v>1506</v>
      </c>
      <c r="C1015" s="38" t="s">
        <v>1508</v>
      </c>
      <c r="D1015" s="39">
        <v>0.80670000000000008</v>
      </c>
      <c r="E1015" s="40" t="s">
        <v>1503</v>
      </c>
    </row>
    <row r="1016" spans="1:5" ht="15" x14ac:dyDescent="0.25">
      <c r="A1016" s="37">
        <v>11100</v>
      </c>
      <c r="B1016" s="38" t="s">
        <v>1506</v>
      </c>
      <c r="C1016" s="38" t="s">
        <v>1509</v>
      </c>
      <c r="D1016" s="39">
        <v>0.80670000000000008</v>
      </c>
      <c r="E1016" s="40" t="s">
        <v>1503</v>
      </c>
    </row>
    <row r="1017" spans="1:5" ht="15" x14ac:dyDescent="0.25">
      <c r="A1017" s="37">
        <v>11100</v>
      </c>
      <c r="B1017" s="38" t="s">
        <v>1506</v>
      </c>
      <c r="C1017" s="38" t="s">
        <v>1510</v>
      </c>
      <c r="D1017" s="39">
        <v>0.80670000000000008</v>
      </c>
      <c r="E1017" s="40" t="s">
        <v>1503</v>
      </c>
    </row>
    <row r="1018" spans="1:5" ht="15" x14ac:dyDescent="0.25">
      <c r="A1018" s="37">
        <v>11100</v>
      </c>
      <c r="B1018" s="38" t="s">
        <v>1506</v>
      </c>
      <c r="C1018" s="38" t="s">
        <v>1511</v>
      </c>
      <c r="D1018" s="39">
        <v>0.80670000000000008</v>
      </c>
      <c r="E1018" s="40" t="s">
        <v>1503</v>
      </c>
    </row>
    <row r="1019" spans="1:5" ht="15" x14ac:dyDescent="0.25">
      <c r="A1019" s="37">
        <v>12420</v>
      </c>
      <c r="B1019" s="38" t="s">
        <v>1512</v>
      </c>
      <c r="C1019" s="38" t="s">
        <v>1513</v>
      </c>
      <c r="D1019" s="39">
        <v>0.95180000000000009</v>
      </c>
      <c r="E1019" s="40" t="s">
        <v>1503</v>
      </c>
    </row>
    <row r="1020" spans="1:5" ht="15" x14ac:dyDescent="0.25">
      <c r="A1020" s="37">
        <v>12420</v>
      </c>
      <c r="B1020" s="38" t="s">
        <v>1512</v>
      </c>
      <c r="C1020" s="38" t="s">
        <v>1514</v>
      </c>
      <c r="D1020" s="39">
        <v>0.95180000000000009</v>
      </c>
      <c r="E1020" s="40" t="s">
        <v>1503</v>
      </c>
    </row>
    <row r="1021" spans="1:5" ht="15" x14ac:dyDescent="0.25">
      <c r="A1021" s="37">
        <v>12420</v>
      </c>
      <c r="B1021" s="38" t="s">
        <v>1512</v>
      </c>
      <c r="C1021" s="38" t="s">
        <v>1515</v>
      </c>
      <c r="D1021" s="39">
        <v>0.95180000000000009</v>
      </c>
      <c r="E1021" s="40" t="s">
        <v>1503</v>
      </c>
    </row>
    <row r="1022" spans="1:5" ht="15" x14ac:dyDescent="0.25">
      <c r="A1022" s="37">
        <v>12420</v>
      </c>
      <c r="B1022" s="38" t="s">
        <v>1512</v>
      </c>
      <c r="C1022" s="38" t="s">
        <v>1516</v>
      </c>
      <c r="D1022" s="39">
        <v>0.95180000000000009</v>
      </c>
      <c r="E1022" s="40" t="s">
        <v>1503</v>
      </c>
    </row>
    <row r="1023" spans="1:5" ht="15" x14ac:dyDescent="0.25">
      <c r="A1023" s="37">
        <v>12420</v>
      </c>
      <c r="B1023" s="38" t="s">
        <v>1512</v>
      </c>
      <c r="C1023" s="38" t="s">
        <v>1517</v>
      </c>
      <c r="D1023" s="39">
        <v>0.95180000000000009</v>
      </c>
      <c r="E1023" s="40" t="s">
        <v>1503</v>
      </c>
    </row>
    <row r="1024" spans="1:5" ht="15" x14ac:dyDescent="0.25">
      <c r="A1024" s="37">
        <v>13140</v>
      </c>
      <c r="B1024" s="38" t="s">
        <v>1518</v>
      </c>
      <c r="C1024" s="38" t="s">
        <v>1519</v>
      </c>
      <c r="D1024" s="39">
        <v>0.85530000000000006</v>
      </c>
      <c r="E1024" s="40" t="s">
        <v>1503</v>
      </c>
    </row>
    <row r="1025" spans="1:5" ht="15" x14ac:dyDescent="0.25">
      <c r="A1025" s="37">
        <v>13140</v>
      </c>
      <c r="B1025" s="38" t="s">
        <v>1518</v>
      </c>
      <c r="C1025" s="38" t="s">
        <v>1520</v>
      </c>
      <c r="D1025" s="39">
        <v>0.85530000000000006</v>
      </c>
      <c r="E1025" s="40" t="s">
        <v>1503</v>
      </c>
    </row>
    <row r="1026" spans="1:5" ht="15" x14ac:dyDescent="0.25">
      <c r="A1026" s="37">
        <v>15180</v>
      </c>
      <c r="B1026" s="38" t="s">
        <v>1521</v>
      </c>
      <c r="C1026" s="38" t="s">
        <v>1522</v>
      </c>
      <c r="D1026" s="39">
        <v>0.83190000000000008</v>
      </c>
      <c r="E1026" s="40" t="s">
        <v>1503</v>
      </c>
    </row>
    <row r="1027" spans="1:5" ht="15" x14ac:dyDescent="0.25">
      <c r="A1027" s="37">
        <v>17780</v>
      </c>
      <c r="B1027" s="38" t="s">
        <v>1523</v>
      </c>
      <c r="C1027" s="38" t="s">
        <v>1524</v>
      </c>
      <c r="D1027" s="39">
        <v>0.83490000000000009</v>
      </c>
      <c r="E1027" s="40" t="s">
        <v>1503</v>
      </c>
    </row>
    <row r="1028" spans="1:5" ht="15" x14ac:dyDescent="0.25">
      <c r="A1028" s="37">
        <v>17780</v>
      </c>
      <c r="B1028" s="38" t="s">
        <v>1523</v>
      </c>
      <c r="C1028" s="38" t="s">
        <v>1525</v>
      </c>
      <c r="D1028" s="39">
        <v>0.83490000000000009</v>
      </c>
      <c r="E1028" s="40" t="s">
        <v>1503</v>
      </c>
    </row>
    <row r="1029" spans="1:5" ht="15" x14ac:dyDescent="0.25">
      <c r="A1029" s="37">
        <v>17780</v>
      </c>
      <c r="B1029" s="38" t="s">
        <v>1523</v>
      </c>
      <c r="C1029" s="38" t="s">
        <v>1526</v>
      </c>
      <c r="D1029" s="39">
        <v>0.83490000000000009</v>
      </c>
      <c r="E1029" s="40" t="s">
        <v>1503</v>
      </c>
    </row>
    <row r="1030" spans="1:5" ht="15" x14ac:dyDescent="0.25">
      <c r="A1030" s="37">
        <v>18580</v>
      </c>
      <c r="B1030" s="38" t="s">
        <v>1527</v>
      </c>
      <c r="C1030" s="38" t="s">
        <v>1528</v>
      </c>
      <c r="D1030" s="39">
        <v>0.94580000000000009</v>
      </c>
      <c r="E1030" s="40" t="s">
        <v>1503</v>
      </c>
    </row>
    <row r="1031" spans="1:5" ht="15" x14ac:dyDescent="0.25">
      <c r="A1031" s="37">
        <v>18580</v>
      </c>
      <c r="B1031" s="38" t="s">
        <v>1527</v>
      </c>
      <c r="C1031" s="38" t="s">
        <v>1529</v>
      </c>
      <c r="D1031" s="39">
        <v>0.94580000000000009</v>
      </c>
      <c r="E1031" s="40" t="s">
        <v>1503</v>
      </c>
    </row>
    <row r="1032" spans="1:5" ht="15" x14ac:dyDescent="0.25">
      <c r="A1032" s="37">
        <v>19124</v>
      </c>
      <c r="B1032" s="38" t="s">
        <v>1530</v>
      </c>
      <c r="C1032" s="38" t="s">
        <v>1531</v>
      </c>
      <c r="D1032" s="39">
        <v>0.9699000000000001</v>
      </c>
      <c r="E1032" s="40" t="s">
        <v>1503</v>
      </c>
    </row>
    <row r="1033" spans="1:5" ht="15" x14ac:dyDescent="0.25">
      <c r="A1033" s="37">
        <v>19124</v>
      </c>
      <c r="B1033" s="38" t="s">
        <v>1530</v>
      </c>
      <c r="C1033" s="38" t="s">
        <v>1532</v>
      </c>
      <c r="D1033" s="39">
        <v>0.9699000000000001</v>
      </c>
      <c r="E1033" s="40" t="s">
        <v>1503</v>
      </c>
    </row>
    <row r="1034" spans="1:5" ht="15" x14ac:dyDescent="0.25">
      <c r="A1034" s="37">
        <v>19124</v>
      </c>
      <c r="B1034" s="38" t="s">
        <v>1530</v>
      </c>
      <c r="C1034" s="38" t="s">
        <v>1533</v>
      </c>
      <c r="D1034" s="39">
        <v>0.9699000000000001</v>
      </c>
      <c r="E1034" s="40" t="s">
        <v>1503</v>
      </c>
    </row>
    <row r="1035" spans="1:5" ht="15" x14ac:dyDescent="0.25">
      <c r="A1035" s="37">
        <v>19124</v>
      </c>
      <c r="B1035" s="38" t="s">
        <v>1530</v>
      </c>
      <c r="C1035" s="38" t="s">
        <v>1534</v>
      </c>
      <c r="D1035" s="39">
        <v>0.9699000000000001</v>
      </c>
      <c r="E1035" s="40" t="s">
        <v>1503</v>
      </c>
    </row>
    <row r="1036" spans="1:5" ht="15" x14ac:dyDescent="0.25">
      <c r="A1036" s="37">
        <v>19124</v>
      </c>
      <c r="B1036" s="38" t="s">
        <v>1530</v>
      </c>
      <c r="C1036" s="38" t="s">
        <v>1535</v>
      </c>
      <c r="D1036" s="39">
        <v>0.9699000000000001</v>
      </c>
      <c r="E1036" s="40" t="s">
        <v>1503</v>
      </c>
    </row>
    <row r="1037" spans="1:5" ht="15" x14ac:dyDescent="0.25">
      <c r="A1037" s="37">
        <v>19124</v>
      </c>
      <c r="B1037" s="38" t="s">
        <v>1530</v>
      </c>
      <c r="C1037" s="38" t="s">
        <v>1536</v>
      </c>
      <c r="D1037" s="39">
        <v>0.9699000000000001</v>
      </c>
      <c r="E1037" s="40" t="s">
        <v>1503</v>
      </c>
    </row>
    <row r="1038" spans="1:5" ht="15" x14ac:dyDescent="0.25">
      <c r="A1038" s="37">
        <v>19124</v>
      </c>
      <c r="B1038" s="38" t="s">
        <v>1530</v>
      </c>
      <c r="C1038" s="38" t="s">
        <v>1537</v>
      </c>
      <c r="D1038" s="39">
        <v>0.9699000000000001</v>
      </c>
      <c r="E1038" s="40" t="s">
        <v>1503</v>
      </c>
    </row>
    <row r="1039" spans="1:5" ht="15" x14ac:dyDescent="0.25">
      <c r="A1039" s="37">
        <v>21340</v>
      </c>
      <c r="B1039" s="38" t="s">
        <v>1538</v>
      </c>
      <c r="C1039" s="38" t="s">
        <v>1539</v>
      </c>
      <c r="D1039" s="39">
        <v>0.80549999999999999</v>
      </c>
      <c r="E1039" s="40" t="s">
        <v>1503</v>
      </c>
    </row>
    <row r="1040" spans="1:5" ht="15" x14ac:dyDescent="0.25">
      <c r="A1040" s="37">
        <v>21340</v>
      </c>
      <c r="B1040" s="38" t="s">
        <v>1538</v>
      </c>
      <c r="C1040" s="38" t="s">
        <v>1540</v>
      </c>
      <c r="D1040" s="39">
        <v>0.80549999999999999</v>
      </c>
      <c r="E1040" s="40" t="s">
        <v>1503</v>
      </c>
    </row>
    <row r="1041" spans="1:5" ht="15" x14ac:dyDescent="0.25">
      <c r="A1041" s="37">
        <v>23104</v>
      </c>
      <c r="B1041" s="38" t="s">
        <v>1541</v>
      </c>
      <c r="C1041" s="38" t="s">
        <v>1542</v>
      </c>
      <c r="D1041" s="39">
        <v>0.9738</v>
      </c>
      <c r="E1041" s="40" t="s">
        <v>1503</v>
      </c>
    </row>
    <row r="1042" spans="1:5" ht="15" x14ac:dyDescent="0.25">
      <c r="A1042" s="37">
        <v>23104</v>
      </c>
      <c r="B1042" s="38" t="s">
        <v>1541</v>
      </c>
      <c r="C1042" s="38" t="s">
        <v>1543</v>
      </c>
      <c r="D1042" s="39">
        <v>0.9738</v>
      </c>
      <c r="E1042" s="40" t="s">
        <v>1503</v>
      </c>
    </row>
    <row r="1043" spans="1:5" ht="15" x14ac:dyDescent="0.25">
      <c r="A1043" s="37">
        <v>23104</v>
      </c>
      <c r="B1043" s="38" t="s">
        <v>1541</v>
      </c>
      <c r="C1043" s="38" t="s">
        <v>1544</v>
      </c>
      <c r="D1043" s="39">
        <v>0.9738</v>
      </c>
      <c r="E1043" s="40" t="s">
        <v>1503</v>
      </c>
    </row>
    <row r="1044" spans="1:5" ht="15" x14ac:dyDescent="0.25">
      <c r="A1044" s="37">
        <v>23104</v>
      </c>
      <c r="B1044" s="38" t="s">
        <v>1541</v>
      </c>
      <c r="C1044" s="38" t="s">
        <v>1545</v>
      </c>
      <c r="D1044" s="39">
        <v>0.9738</v>
      </c>
      <c r="E1044" s="40" t="s">
        <v>1503</v>
      </c>
    </row>
    <row r="1045" spans="1:5" ht="15" x14ac:dyDescent="0.25">
      <c r="A1045" s="37">
        <v>26420</v>
      </c>
      <c r="B1045" s="38" t="s">
        <v>1546</v>
      </c>
      <c r="C1045" s="38" t="s">
        <v>1547</v>
      </c>
      <c r="D1045" s="39">
        <v>0.99250000000000005</v>
      </c>
      <c r="E1045" s="40" t="s">
        <v>1503</v>
      </c>
    </row>
    <row r="1046" spans="1:5" ht="15" x14ac:dyDescent="0.25">
      <c r="A1046" s="37">
        <v>26420</v>
      </c>
      <c r="B1046" s="38" t="s">
        <v>1546</v>
      </c>
      <c r="C1046" s="38" t="s">
        <v>1548</v>
      </c>
      <c r="D1046" s="39">
        <v>0.99250000000000005</v>
      </c>
      <c r="E1046" s="40" t="s">
        <v>1503</v>
      </c>
    </row>
    <row r="1047" spans="1:5" ht="15" x14ac:dyDescent="0.25">
      <c r="A1047" s="37">
        <v>26420</v>
      </c>
      <c r="B1047" s="38" t="s">
        <v>1546</v>
      </c>
      <c r="C1047" s="38" t="s">
        <v>1549</v>
      </c>
      <c r="D1047" s="39">
        <v>0.99250000000000005</v>
      </c>
      <c r="E1047" s="40" t="s">
        <v>1503</v>
      </c>
    </row>
    <row r="1048" spans="1:5" ht="15" x14ac:dyDescent="0.25">
      <c r="A1048" s="37">
        <v>26420</v>
      </c>
      <c r="B1048" s="38" t="s">
        <v>1546</v>
      </c>
      <c r="C1048" s="38" t="s">
        <v>1550</v>
      </c>
      <c r="D1048" s="39">
        <v>0.99250000000000005</v>
      </c>
      <c r="E1048" s="40" t="s">
        <v>1503</v>
      </c>
    </row>
    <row r="1049" spans="1:5" ht="15" x14ac:dyDescent="0.25">
      <c r="A1049" s="37">
        <v>26420</v>
      </c>
      <c r="B1049" s="38" t="s">
        <v>1546</v>
      </c>
      <c r="C1049" s="38" t="s">
        <v>1551</v>
      </c>
      <c r="D1049" s="39">
        <v>0.99250000000000005</v>
      </c>
      <c r="E1049" s="40" t="s">
        <v>1503</v>
      </c>
    </row>
    <row r="1050" spans="1:5" ht="15" x14ac:dyDescent="0.25">
      <c r="A1050" s="37">
        <v>26420</v>
      </c>
      <c r="B1050" s="38" t="s">
        <v>1546</v>
      </c>
      <c r="C1050" s="38" t="s">
        <v>1552</v>
      </c>
      <c r="D1050" s="39">
        <v>0.99250000000000005</v>
      </c>
      <c r="E1050" s="40" t="s">
        <v>1503</v>
      </c>
    </row>
    <row r="1051" spans="1:5" ht="15" x14ac:dyDescent="0.25">
      <c r="A1051" s="37">
        <v>26420</v>
      </c>
      <c r="B1051" s="38" t="s">
        <v>1546</v>
      </c>
      <c r="C1051" s="38" t="s">
        <v>1553</v>
      </c>
      <c r="D1051" s="39">
        <v>0.99250000000000005</v>
      </c>
      <c r="E1051" s="40" t="s">
        <v>1503</v>
      </c>
    </row>
    <row r="1052" spans="1:5" ht="15" x14ac:dyDescent="0.25">
      <c r="A1052" s="37">
        <v>26420</v>
      </c>
      <c r="B1052" s="38" t="s">
        <v>1546</v>
      </c>
      <c r="C1052" s="38" t="s">
        <v>1554</v>
      </c>
      <c r="D1052" s="39">
        <v>0.99250000000000005</v>
      </c>
      <c r="E1052" s="40" t="s">
        <v>1503</v>
      </c>
    </row>
    <row r="1053" spans="1:5" ht="15" x14ac:dyDescent="0.25">
      <c r="A1053" s="37">
        <v>26420</v>
      </c>
      <c r="B1053" s="38" t="s">
        <v>1546</v>
      </c>
      <c r="C1053" s="38" t="s">
        <v>1555</v>
      </c>
      <c r="D1053" s="39">
        <v>0.99250000000000005</v>
      </c>
      <c r="E1053" s="40" t="s">
        <v>1503</v>
      </c>
    </row>
    <row r="1054" spans="1:5" ht="15" x14ac:dyDescent="0.25">
      <c r="A1054" s="37">
        <v>28660</v>
      </c>
      <c r="B1054" s="38" t="s">
        <v>1556</v>
      </c>
      <c r="C1054" s="38" t="s">
        <v>1557</v>
      </c>
      <c r="D1054" s="39">
        <v>0.92820000000000003</v>
      </c>
      <c r="E1054" s="40" t="s">
        <v>1503</v>
      </c>
    </row>
    <row r="1055" spans="1:5" ht="15" x14ac:dyDescent="0.25">
      <c r="A1055" s="37">
        <v>28660</v>
      </c>
      <c r="B1055" s="38" t="s">
        <v>1556</v>
      </c>
      <c r="C1055" s="38" t="s">
        <v>1558</v>
      </c>
      <c r="D1055" s="39">
        <v>0.92820000000000003</v>
      </c>
      <c r="E1055" s="40" t="s">
        <v>1503</v>
      </c>
    </row>
    <row r="1056" spans="1:5" ht="15" x14ac:dyDescent="0.25">
      <c r="A1056" s="37">
        <v>28660</v>
      </c>
      <c r="B1056" s="38" t="s">
        <v>1556</v>
      </c>
      <c r="C1056" s="38" t="s">
        <v>1559</v>
      </c>
      <c r="D1056" s="39">
        <v>0.92820000000000003</v>
      </c>
      <c r="E1056" s="40" t="s">
        <v>1503</v>
      </c>
    </row>
    <row r="1057" spans="1:5" ht="15" x14ac:dyDescent="0.25">
      <c r="A1057" s="37">
        <v>29700</v>
      </c>
      <c r="B1057" s="38" t="s">
        <v>1560</v>
      </c>
      <c r="C1057" s="38" t="s">
        <v>1561</v>
      </c>
      <c r="D1057" s="39">
        <v>0.77670000000000006</v>
      </c>
      <c r="E1057" s="40" t="s">
        <v>1503</v>
      </c>
    </row>
    <row r="1058" spans="1:5" ht="15" x14ac:dyDescent="0.25">
      <c r="A1058" s="37">
        <v>30980</v>
      </c>
      <c r="B1058" s="38" t="s">
        <v>1562</v>
      </c>
      <c r="C1058" s="38" t="s">
        <v>1563</v>
      </c>
      <c r="D1058" s="39">
        <v>0.86180000000000001</v>
      </c>
      <c r="E1058" s="40" t="s">
        <v>1503</v>
      </c>
    </row>
    <row r="1059" spans="1:5" ht="15" x14ac:dyDescent="0.25">
      <c r="A1059" s="37">
        <v>30980</v>
      </c>
      <c r="B1059" s="38" t="s">
        <v>1562</v>
      </c>
      <c r="C1059" s="38" t="s">
        <v>1564</v>
      </c>
      <c r="D1059" s="39">
        <v>0.86180000000000001</v>
      </c>
      <c r="E1059" s="40" t="s">
        <v>1503</v>
      </c>
    </row>
    <row r="1060" spans="1:5" ht="15" x14ac:dyDescent="0.25">
      <c r="A1060" s="37">
        <v>30980</v>
      </c>
      <c r="B1060" s="38" t="s">
        <v>1562</v>
      </c>
      <c r="C1060" s="38" t="s">
        <v>1565</v>
      </c>
      <c r="D1060" s="39">
        <v>0.86180000000000001</v>
      </c>
      <c r="E1060" s="40" t="s">
        <v>1503</v>
      </c>
    </row>
    <row r="1061" spans="1:5" ht="15" x14ac:dyDescent="0.25">
      <c r="A1061" s="37">
        <v>30980</v>
      </c>
      <c r="B1061" s="38" t="s">
        <v>1562</v>
      </c>
      <c r="C1061" s="38" t="s">
        <v>1566</v>
      </c>
      <c r="D1061" s="39">
        <v>0.86180000000000001</v>
      </c>
      <c r="E1061" s="40" t="s">
        <v>1503</v>
      </c>
    </row>
    <row r="1062" spans="1:5" ht="15" x14ac:dyDescent="0.25">
      <c r="A1062" s="37">
        <v>31180</v>
      </c>
      <c r="B1062" s="38" t="s">
        <v>1567</v>
      </c>
      <c r="C1062" s="38" t="s">
        <v>1568</v>
      </c>
      <c r="D1062" s="39">
        <v>0.83679999999999999</v>
      </c>
      <c r="E1062" s="40" t="s">
        <v>1503</v>
      </c>
    </row>
    <row r="1063" spans="1:5" ht="15" x14ac:dyDescent="0.25">
      <c r="A1063" s="37">
        <v>31180</v>
      </c>
      <c r="B1063" s="38" t="s">
        <v>1567</v>
      </c>
      <c r="C1063" s="38" t="s">
        <v>1569</v>
      </c>
      <c r="D1063" s="39">
        <v>0.83679999999999999</v>
      </c>
      <c r="E1063" s="40" t="s">
        <v>1503</v>
      </c>
    </row>
    <row r="1064" spans="1:5" ht="15" x14ac:dyDescent="0.25">
      <c r="A1064" s="37">
        <v>31180</v>
      </c>
      <c r="B1064" s="38" t="s">
        <v>1567</v>
      </c>
      <c r="C1064" s="38" t="s">
        <v>1570</v>
      </c>
      <c r="D1064" s="39">
        <v>0.83679999999999999</v>
      </c>
      <c r="E1064" s="40" t="s">
        <v>1503</v>
      </c>
    </row>
    <row r="1065" spans="1:5" ht="15" x14ac:dyDescent="0.25">
      <c r="A1065" s="37">
        <v>32580</v>
      </c>
      <c r="B1065" s="38" t="s">
        <v>1571</v>
      </c>
      <c r="C1065" s="38" t="s">
        <v>1572</v>
      </c>
      <c r="D1065" s="39">
        <v>0.78550000000000009</v>
      </c>
      <c r="E1065" s="40" t="s">
        <v>1503</v>
      </c>
    </row>
    <row r="1066" spans="1:5" ht="15" x14ac:dyDescent="0.25">
      <c r="A1066" s="37">
        <v>33260</v>
      </c>
      <c r="B1066" s="38" t="s">
        <v>1573</v>
      </c>
      <c r="C1066" s="38" t="s">
        <v>1574</v>
      </c>
      <c r="D1066" s="39">
        <v>0.83660000000000001</v>
      </c>
      <c r="E1066" s="40" t="s">
        <v>1503</v>
      </c>
    </row>
    <row r="1067" spans="1:5" ht="15" x14ac:dyDescent="0.25">
      <c r="A1067" s="37">
        <v>33260</v>
      </c>
      <c r="B1067" s="38" t="s">
        <v>1573</v>
      </c>
      <c r="C1067" s="38" t="s">
        <v>1575</v>
      </c>
      <c r="D1067" s="39">
        <v>0.83660000000000001</v>
      </c>
      <c r="E1067" s="40" t="s">
        <v>1503</v>
      </c>
    </row>
    <row r="1068" spans="1:5" ht="15" x14ac:dyDescent="0.25">
      <c r="A1068" s="37">
        <v>36220</v>
      </c>
      <c r="B1068" s="38" t="s">
        <v>1576</v>
      </c>
      <c r="C1068" s="38" t="s">
        <v>1577</v>
      </c>
      <c r="D1068" s="39">
        <v>0.87730000000000008</v>
      </c>
      <c r="E1068" s="40" t="s">
        <v>1503</v>
      </c>
    </row>
    <row r="1069" spans="1:5" ht="15" x14ac:dyDescent="0.25">
      <c r="A1069" s="37">
        <v>41660</v>
      </c>
      <c r="B1069" s="38" t="s">
        <v>1578</v>
      </c>
      <c r="C1069" s="38" t="s">
        <v>1579</v>
      </c>
      <c r="D1069" s="39">
        <v>0.80349999999999999</v>
      </c>
      <c r="E1069" s="40" t="s">
        <v>1503</v>
      </c>
    </row>
    <row r="1070" spans="1:5" ht="15" x14ac:dyDescent="0.25">
      <c r="A1070" s="37">
        <v>41660</v>
      </c>
      <c r="B1070" s="38" t="s">
        <v>1578</v>
      </c>
      <c r="C1070" s="38" t="s">
        <v>1580</v>
      </c>
      <c r="D1070" s="39">
        <v>0.80349999999999999</v>
      </c>
      <c r="E1070" s="40" t="s">
        <v>1503</v>
      </c>
    </row>
    <row r="1071" spans="1:5" ht="15" x14ac:dyDescent="0.25">
      <c r="A1071" s="37">
        <v>41660</v>
      </c>
      <c r="B1071" s="38" t="s">
        <v>1578</v>
      </c>
      <c r="C1071" s="38" t="s">
        <v>1581</v>
      </c>
      <c r="D1071" s="39">
        <v>0.80349999999999999</v>
      </c>
      <c r="E1071" s="40" t="s">
        <v>1503</v>
      </c>
    </row>
    <row r="1072" spans="1:5" ht="15" x14ac:dyDescent="0.25">
      <c r="A1072" s="37">
        <v>41700</v>
      </c>
      <c r="B1072" s="38" t="s">
        <v>1582</v>
      </c>
      <c r="C1072" s="38" t="s">
        <v>1583</v>
      </c>
      <c r="D1072" s="39">
        <v>0.84610000000000007</v>
      </c>
      <c r="E1072" s="40" t="s">
        <v>1503</v>
      </c>
    </row>
    <row r="1073" spans="1:5" ht="15" x14ac:dyDescent="0.25">
      <c r="A1073" s="37">
        <v>41700</v>
      </c>
      <c r="B1073" s="38" t="s">
        <v>1582</v>
      </c>
      <c r="C1073" s="38" t="s">
        <v>1584</v>
      </c>
      <c r="D1073" s="39">
        <v>0.84610000000000007</v>
      </c>
      <c r="E1073" s="40" t="s">
        <v>1503</v>
      </c>
    </row>
    <row r="1074" spans="1:5" ht="15" x14ac:dyDescent="0.25">
      <c r="A1074" s="37">
        <v>41700</v>
      </c>
      <c r="B1074" s="38" t="s">
        <v>1582</v>
      </c>
      <c r="C1074" s="38" t="s">
        <v>1585</v>
      </c>
      <c r="D1074" s="39">
        <v>0.84610000000000007</v>
      </c>
      <c r="E1074" s="40" t="s">
        <v>1503</v>
      </c>
    </row>
    <row r="1075" spans="1:5" ht="15" x14ac:dyDescent="0.25">
      <c r="A1075" s="37">
        <v>41700</v>
      </c>
      <c r="B1075" s="38" t="s">
        <v>1582</v>
      </c>
      <c r="C1075" s="38" t="s">
        <v>1586</v>
      </c>
      <c r="D1075" s="39">
        <v>0.84610000000000007</v>
      </c>
      <c r="E1075" s="40" t="s">
        <v>1503</v>
      </c>
    </row>
    <row r="1076" spans="1:5" ht="15" x14ac:dyDescent="0.25">
      <c r="A1076" s="37">
        <v>41700</v>
      </c>
      <c r="B1076" s="38" t="s">
        <v>1582</v>
      </c>
      <c r="C1076" s="38" t="s">
        <v>1587</v>
      </c>
      <c r="D1076" s="39">
        <v>0.84610000000000007</v>
      </c>
      <c r="E1076" s="40" t="s">
        <v>1503</v>
      </c>
    </row>
    <row r="1077" spans="1:5" ht="15" x14ac:dyDescent="0.25">
      <c r="A1077" s="37">
        <v>41700</v>
      </c>
      <c r="B1077" s="38" t="s">
        <v>1582</v>
      </c>
      <c r="C1077" s="38" t="s">
        <v>1588</v>
      </c>
      <c r="D1077" s="39">
        <v>0.84610000000000007</v>
      </c>
      <c r="E1077" s="40" t="s">
        <v>1503</v>
      </c>
    </row>
    <row r="1078" spans="1:5" ht="15" x14ac:dyDescent="0.25">
      <c r="A1078" s="37">
        <v>41700</v>
      </c>
      <c r="B1078" s="38" t="s">
        <v>1582</v>
      </c>
      <c r="C1078" s="38" t="s">
        <v>1589</v>
      </c>
      <c r="D1078" s="39">
        <v>0.84610000000000007</v>
      </c>
      <c r="E1078" s="40" t="s">
        <v>1503</v>
      </c>
    </row>
    <row r="1079" spans="1:5" ht="15" x14ac:dyDescent="0.25">
      <c r="A1079" s="37">
        <v>41700</v>
      </c>
      <c r="B1079" s="38" t="s">
        <v>1582</v>
      </c>
      <c r="C1079" s="38" t="s">
        <v>1590</v>
      </c>
      <c r="D1079" s="39">
        <v>0.84610000000000007</v>
      </c>
      <c r="E1079" s="40" t="s">
        <v>1503</v>
      </c>
    </row>
    <row r="1080" spans="1:5" ht="15" x14ac:dyDescent="0.25">
      <c r="A1080" s="37">
        <v>43300</v>
      </c>
      <c r="B1080" s="38" t="s">
        <v>1591</v>
      </c>
      <c r="C1080" s="38" t="s">
        <v>1592</v>
      </c>
      <c r="D1080" s="39">
        <v>0.84610000000000007</v>
      </c>
      <c r="E1080" s="40" t="s">
        <v>1503</v>
      </c>
    </row>
    <row r="1081" spans="1:5" ht="15" x14ac:dyDescent="0.25">
      <c r="A1081" s="37">
        <v>45500</v>
      </c>
      <c r="B1081" s="38" t="s">
        <v>189</v>
      </c>
      <c r="C1081" s="38" t="s">
        <v>1593</v>
      </c>
      <c r="D1081" s="39">
        <v>0.83810000000000007</v>
      </c>
      <c r="E1081" s="40" t="s">
        <v>1503</v>
      </c>
    </row>
    <row r="1082" spans="1:5" ht="15" x14ac:dyDescent="0.25">
      <c r="A1082" s="37">
        <v>46340</v>
      </c>
      <c r="B1082" s="38" t="s">
        <v>1594</v>
      </c>
      <c r="C1082" s="38" t="s">
        <v>1595</v>
      </c>
      <c r="D1082" s="39">
        <v>0.84160000000000001</v>
      </c>
      <c r="E1082" s="40" t="s">
        <v>1503</v>
      </c>
    </row>
    <row r="1083" spans="1:5" ht="15" x14ac:dyDescent="0.25">
      <c r="A1083" s="37">
        <v>47020</v>
      </c>
      <c r="B1083" s="38" t="s">
        <v>1596</v>
      </c>
      <c r="C1083" s="38" t="s">
        <v>1597</v>
      </c>
      <c r="D1083" s="39">
        <v>0.85640000000000005</v>
      </c>
      <c r="E1083" s="40" t="s">
        <v>1503</v>
      </c>
    </row>
    <row r="1084" spans="1:5" ht="15" x14ac:dyDescent="0.25">
      <c r="A1084" s="37">
        <v>47380</v>
      </c>
      <c r="B1084" s="38" t="s">
        <v>1598</v>
      </c>
      <c r="C1084" s="38" t="s">
        <v>1599</v>
      </c>
      <c r="D1084" s="39">
        <v>0.9153</v>
      </c>
      <c r="E1084" s="40" t="s">
        <v>1503</v>
      </c>
    </row>
    <row r="1085" spans="1:5" ht="15" x14ac:dyDescent="0.25">
      <c r="A1085" s="37">
        <v>47380</v>
      </c>
      <c r="B1085" s="38" t="s">
        <v>1598</v>
      </c>
      <c r="C1085" s="38" t="s">
        <v>1600</v>
      </c>
      <c r="D1085" s="39">
        <v>0.9153</v>
      </c>
      <c r="E1085" s="40" t="s">
        <v>1503</v>
      </c>
    </row>
    <row r="1086" spans="1:5" ht="15" x14ac:dyDescent="0.25">
      <c r="A1086" s="37">
        <v>48660</v>
      </c>
      <c r="B1086" s="38" t="s">
        <v>1601</v>
      </c>
      <c r="C1086" s="38" t="s">
        <v>1602</v>
      </c>
      <c r="D1086" s="39">
        <v>0.88780000000000003</v>
      </c>
      <c r="E1086" s="40" t="s">
        <v>1503</v>
      </c>
    </row>
    <row r="1087" spans="1:5" ht="15" x14ac:dyDescent="0.25">
      <c r="A1087" s="37">
        <v>48660</v>
      </c>
      <c r="B1087" s="38" t="s">
        <v>1601</v>
      </c>
      <c r="C1087" s="38" t="s">
        <v>1603</v>
      </c>
      <c r="D1087" s="39">
        <v>0.88780000000000003</v>
      </c>
      <c r="E1087" s="40" t="s">
        <v>1503</v>
      </c>
    </row>
    <row r="1088" spans="1:5" ht="15" x14ac:dyDescent="0.25">
      <c r="A1088" s="37">
        <v>48660</v>
      </c>
      <c r="B1088" s="38" t="s">
        <v>1601</v>
      </c>
      <c r="C1088" s="38" t="s">
        <v>1604</v>
      </c>
      <c r="D1088" s="39">
        <v>0.88780000000000003</v>
      </c>
      <c r="E1088" s="40" t="s">
        <v>1503</v>
      </c>
    </row>
    <row r="1089" spans="1:5" ht="15" x14ac:dyDescent="0.25">
      <c r="A1089" s="37">
        <v>30860</v>
      </c>
      <c r="B1089" s="38" t="s">
        <v>534</v>
      </c>
      <c r="C1089" s="38" t="s">
        <v>1605</v>
      </c>
      <c r="D1089" s="39">
        <v>0.94170000000000009</v>
      </c>
      <c r="E1089" s="40" t="s">
        <v>1606</v>
      </c>
    </row>
    <row r="1090" spans="1:5" ht="15" x14ac:dyDescent="0.25">
      <c r="A1090" s="37">
        <v>36260</v>
      </c>
      <c r="B1090" s="38" t="s">
        <v>1607</v>
      </c>
      <c r="C1090" s="38" t="s">
        <v>1608</v>
      </c>
      <c r="D1090" s="39">
        <v>0.91810000000000003</v>
      </c>
      <c r="E1090" s="40" t="s">
        <v>1606</v>
      </c>
    </row>
    <row r="1091" spans="1:5" ht="15" x14ac:dyDescent="0.25">
      <c r="A1091" s="37">
        <v>36260</v>
      </c>
      <c r="B1091" s="38" t="s">
        <v>1607</v>
      </c>
      <c r="C1091" s="38" t="s">
        <v>1609</v>
      </c>
      <c r="D1091" s="39">
        <v>0.91810000000000003</v>
      </c>
      <c r="E1091" s="40" t="s">
        <v>1606</v>
      </c>
    </row>
    <row r="1092" spans="1:5" ht="15" x14ac:dyDescent="0.25">
      <c r="A1092" s="37">
        <v>36260</v>
      </c>
      <c r="B1092" s="38" t="s">
        <v>1607</v>
      </c>
      <c r="C1092" s="38" t="s">
        <v>1610</v>
      </c>
      <c r="D1092" s="39">
        <v>0.91810000000000003</v>
      </c>
      <c r="E1092" s="40" t="s">
        <v>1606</v>
      </c>
    </row>
    <row r="1093" spans="1:5" ht="15" x14ac:dyDescent="0.25">
      <c r="A1093" s="37">
        <v>36260</v>
      </c>
      <c r="B1093" s="38" t="s">
        <v>1607</v>
      </c>
      <c r="C1093" s="38" t="s">
        <v>1611</v>
      </c>
      <c r="D1093" s="39">
        <v>0.91810000000000003</v>
      </c>
      <c r="E1093" s="40" t="s">
        <v>1606</v>
      </c>
    </row>
    <row r="1094" spans="1:5" ht="15" x14ac:dyDescent="0.25">
      <c r="A1094" s="37">
        <v>39340</v>
      </c>
      <c r="B1094" s="38" t="s">
        <v>1612</v>
      </c>
      <c r="C1094" s="38" t="s">
        <v>1613</v>
      </c>
      <c r="D1094" s="39">
        <v>0.95530000000000004</v>
      </c>
      <c r="E1094" s="40" t="s">
        <v>1606</v>
      </c>
    </row>
    <row r="1095" spans="1:5" ht="15" x14ac:dyDescent="0.25">
      <c r="A1095" s="37">
        <v>39341</v>
      </c>
      <c r="B1095" s="38" t="s">
        <v>1612</v>
      </c>
      <c r="C1095" s="38" t="s">
        <v>1614</v>
      </c>
      <c r="D1095" s="39">
        <v>0.95530000000000004</v>
      </c>
      <c r="E1095" s="40" t="s">
        <v>1606</v>
      </c>
    </row>
    <row r="1096" spans="1:5" ht="15" x14ac:dyDescent="0.25">
      <c r="A1096" s="37">
        <v>41100</v>
      </c>
      <c r="B1096" s="38" t="s">
        <v>1615</v>
      </c>
      <c r="C1096" s="38" t="s">
        <v>1616</v>
      </c>
      <c r="D1096" s="39">
        <v>0.97360000000000002</v>
      </c>
      <c r="E1096" s="40" t="s">
        <v>1606</v>
      </c>
    </row>
    <row r="1097" spans="1:5" ht="15" x14ac:dyDescent="0.25">
      <c r="A1097" s="37">
        <v>41620</v>
      </c>
      <c r="B1097" s="38" t="s">
        <v>1617</v>
      </c>
      <c r="C1097" s="38" t="s">
        <v>1618</v>
      </c>
      <c r="D1097" s="39">
        <v>0.97570000000000001</v>
      </c>
      <c r="E1097" s="40" t="s">
        <v>1606</v>
      </c>
    </row>
    <row r="1098" spans="1:5" ht="15" x14ac:dyDescent="0.25">
      <c r="A1098" s="37">
        <v>41620</v>
      </c>
      <c r="B1098" s="38" t="s">
        <v>1617</v>
      </c>
      <c r="C1098" s="38" t="s">
        <v>1619</v>
      </c>
      <c r="D1098" s="39">
        <v>0.97570000000000001</v>
      </c>
      <c r="E1098" s="40" t="s">
        <v>1606</v>
      </c>
    </row>
    <row r="1099" spans="1:5" ht="15" x14ac:dyDescent="0.25">
      <c r="A1099" s="37">
        <v>13980</v>
      </c>
      <c r="B1099" s="38" t="s">
        <v>1620</v>
      </c>
      <c r="C1099" s="38" t="s">
        <v>1621</v>
      </c>
      <c r="D1099" s="39">
        <v>0.86780000000000002</v>
      </c>
      <c r="E1099" s="40" t="s">
        <v>1622</v>
      </c>
    </row>
    <row r="1100" spans="1:5" ht="15" x14ac:dyDescent="0.25">
      <c r="A1100" s="37">
        <v>13980</v>
      </c>
      <c r="B1100" s="38" t="s">
        <v>1620</v>
      </c>
      <c r="C1100" s="38" t="s">
        <v>1623</v>
      </c>
      <c r="D1100" s="39">
        <v>0.86780000000000002</v>
      </c>
      <c r="E1100" s="40" t="s">
        <v>1622</v>
      </c>
    </row>
    <row r="1101" spans="1:5" ht="15" x14ac:dyDescent="0.25">
      <c r="A1101" s="37">
        <v>13980</v>
      </c>
      <c r="B1101" s="38" t="s">
        <v>1620</v>
      </c>
      <c r="C1101" s="38" t="s">
        <v>1624</v>
      </c>
      <c r="D1101" s="39">
        <v>0.86780000000000002</v>
      </c>
      <c r="E1101" s="40" t="s">
        <v>1622</v>
      </c>
    </row>
    <row r="1102" spans="1:5" ht="15" x14ac:dyDescent="0.25">
      <c r="A1102" s="37">
        <v>13980</v>
      </c>
      <c r="B1102" s="38" t="s">
        <v>1620</v>
      </c>
      <c r="C1102" s="38" t="s">
        <v>1625</v>
      </c>
      <c r="D1102" s="39">
        <v>0.86780000000000002</v>
      </c>
      <c r="E1102" s="40" t="s">
        <v>1622</v>
      </c>
    </row>
    <row r="1103" spans="1:5" ht="15" x14ac:dyDescent="0.25">
      <c r="A1103" s="37">
        <v>16820</v>
      </c>
      <c r="B1103" s="38" t="s">
        <v>1626</v>
      </c>
      <c r="C1103" s="38" t="s">
        <v>1627</v>
      </c>
      <c r="D1103" s="39">
        <v>0.93270000000000008</v>
      </c>
      <c r="E1103" s="40" t="s">
        <v>1622</v>
      </c>
    </row>
    <row r="1104" spans="1:5" ht="15" x14ac:dyDescent="0.25">
      <c r="A1104" s="37">
        <v>16820</v>
      </c>
      <c r="B1104" s="38" t="s">
        <v>1626</v>
      </c>
      <c r="C1104" s="38" t="s">
        <v>1628</v>
      </c>
      <c r="D1104" s="39">
        <v>0.93270000000000008</v>
      </c>
      <c r="E1104" s="40" t="s">
        <v>1622</v>
      </c>
    </row>
    <row r="1105" spans="1:5" ht="15" x14ac:dyDescent="0.25">
      <c r="A1105" s="37">
        <v>16820</v>
      </c>
      <c r="B1105" s="38" t="s">
        <v>1626</v>
      </c>
      <c r="C1105" s="38" t="s">
        <v>1629</v>
      </c>
      <c r="D1105" s="39">
        <v>0.93270000000000008</v>
      </c>
      <c r="E1105" s="40" t="s">
        <v>1622</v>
      </c>
    </row>
    <row r="1106" spans="1:5" ht="15" x14ac:dyDescent="0.25">
      <c r="A1106" s="37">
        <v>16820</v>
      </c>
      <c r="B1106" s="38" t="s">
        <v>1626</v>
      </c>
      <c r="C1106" s="38" t="s">
        <v>1630</v>
      </c>
      <c r="D1106" s="39">
        <v>0.93270000000000008</v>
      </c>
      <c r="E1106" s="40" t="s">
        <v>1622</v>
      </c>
    </row>
    <row r="1107" spans="1:5" ht="15" x14ac:dyDescent="0.25">
      <c r="A1107" s="37">
        <v>16820</v>
      </c>
      <c r="B1107" s="38" t="s">
        <v>1626</v>
      </c>
      <c r="C1107" s="38" t="s">
        <v>1631</v>
      </c>
      <c r="D1107" s="39">
        <v>0.93270000000000008</v>
      </c>
      <c r="E1107" s="40" t="s">
        <v>1622</v>
      </c>
    </row>
    <row r="1108" spans="1:5" ht="15" x14ac:dyDescent="0.25">
      <c r="A1108" s="37">
        <v>25500</v>
      </c>
      <c r="B1108" s="38" t="s">
        <v>1632</v>
      </c>
      <c r="C1108" s="38" t="s">
        <v>1633</v>
      </c>
      <c r="D1108" s="39">
        <v>0.93770000000000009</v>
      </c>
      <c r="E1108" s="40" t="s">
        <v>1622</v>
      </c>
    </row>
    <row r="1109" spans="1:5" ht="15" x14ac:dyDescent="0.25">
      <c r="A1109" s="37">
        <v>25500</v>
      </c>
      <c r="B1109" s="38" t="s">
        <v>1632</v>
      </c>
      <c r="C1109" s="38" t="s">
        <v>1634</v>
      </c>
      <c r="D1109" s="39">
        <v>0.93770000000000009</v>
      </c>
      <c r="E1109" s="40" t="s">
        <v>1622</v>
      </c>
    </row>
    <row r="1110" spans="1:5" ht="15" x14ac:dyDescent="0.25">
      <c r="A1110" s="37">
        <v>28700</v>
      </c>
      <c r="B1110" s="38" t="s">
        <v>1468</v>
      </c>
      <c r="C1110" s="38" t="s">
        <v>1635</v>
      </c>
      <c r="D1110" s="39">
        <v>0.69880000000000009</v>
      </c>
      <c r="E1110" s="40" t="s">
        <v>1622</v>
      </c>
    </row>
    <row r="1111" spans="1:5" ht="15" x14ac:dyDescent="0.25">
      <c r="A1111" s="37">
        <v>28700</v>
      </c>
      <c r="B1111" s="38" t="s">
        <v>1468</v>
      </c>
      <c r="C1111" s="38" t="s">
        <v>1636</v>
      </c>
      <c r="D1111" s="39">
        <v>0.69880000000000009</v>
      </c>
      <c r="E1111" s="40" t="s">
        <v>1622</v>
      </c>
    </row>
    <row r="1112" spans="1:5" ht="15" x14ac:dyDescent="0.25">
      <c r="A1112" s="37">
        <v>28700</v>
      </c>
      <c r="B1112" s="38" t="s">
        <v>1468</v>
      </c>
      <c r="C1112" s="38" t="s">
        <v>1637</v>
      </c>
      <c r="D1112" s="39">
        <v>0.69880000000000009</v>
      </c>
      <c r="E1112" s="40" t="s">
        <v>1622</v>
      </c>
    </row>
    <row r="1113" spans="1:5" ht="15" x14ac:dyDescent="0.25">
      <c r="A1113" s="37">
        <v>31340</v>
      </c>
      <c r="B1113" s="38" t="s">
        <v>1638</v>
      </c>
      <c r="C1113" s="38" t="s">
        <v>1639</v>
      </c>
      <c r="D1113" s="39">
        <v>0.88630000000000009</v>
      </c>
      <c r="E1113" s="40" t="s">
        <v>1622</v>
      </c>
    </row>
    <row r="1114" spans="1:5" ht="15" x14ac:dyDescent="0.25">
      <c r="A1114" s="37">
        <v>31340</v>
      </c>
      <c r="B1114" s="38" t="s">
        <v>1638</v>
      </c>
      <c r="C1114" s="38" t="s">
        <v>1640</v>
      </c>
      <c r="D1114" s="39">
        <v>0.88630000000000009</v>
      </c>
      <c r="E1114" s="40" t="s">
        <v>1622</v>
      </c>
    </row>
    <row r="1115" spans="1:5" ht="15" x14ac:dyDescent="0.25">
      <c r="A1115" s="37">
        <v>31340</v>
      </c>
      <c r="B1115" s="38" t="s">
        <v>1638</v>
      </c>
      <c r="C1115" s="38" t="s">
        <v>1641</v>
      </c>
      <c r="D1115" s="39">
        <v>0.88630000000000009</v>
      </c>
      <c r="E1115" s="40" t="s">
        <v>1622</v>
      </c>
    </row>
    <row r="1116" spans="1:5" ht="15" x14ac:dyDescent="0.25">
      <c r="A1116" s="37">
        <v>31340</v>
      </c>
      <c r="B1116" s="38" t="s">
        <v>1638</v>
      </c>
      <c r="C1116" s="38" t="s">
        <v>1642</v>
      </c>
      <c r="D1116" s="39">
        <v>0.88630000000000009</v>
      </c>
      <c r="E1116" s="40" t="s">
        <v>1622</v>
      </c>
    </row>
    <row r="1117" spans="1:5" ht="15" x14ac:dyDescent="0.25">
      <c r="A1117" s="37">
        <v>31340</v>
      </c>
      <c r="B1117" s="38" t="s">
        <v>1638</v>
      </c>
      <c r="C1117" s="38" t="s">
        <v>1643</v>
      </c>
      <c r="D1117" s="39">
        <v>0.88630000000000009</v>
      </c>
      <c r="E1117" s="40" t="s">
        <v>1622</v>
      </c>
    </row>
    <row r="1118" spans="1:5" ht="15" x14ac:dyDescent="0.25">
      <c r="A1118" s="37">
        <v>40060</v>
      </c>
      <c r="B1118" s="38" t="s">
        <v>1644</v>
      </c>
      <c r="C1118" s="38" t="s">
        <v>1645</v>
      </c>
      <c r="D1118" s="39">
        <v>0.94000000000000006</v>
      </c>
      <c r="E1118" s="40" t="s">
        <v>1622</v>
      </c>
    </row>
    <row r="1119" spans="1:5" ht="15" x14ac:dyDescent="0.25">
      <c r="A1119" s="37">
        <v>40060</v>
      </c>
      <c r="B1119" s="38" t="s">
        <v>1644</v>
      </c>
      <c r="C1119" s="38" t="s">
        <v>1646</v>
      </c>
      <c r="D1119" s="39">
        <v>0.94000000000000006</v>
      </c>
      <c r="E1119" s="40" t="s">
        <v>1622</v>
      </c>
    </row>
    <row r="1120" spans="1:5" ht="15" x14ac:dyDescent="0.25">
      <c r="A1120" s="37">
        <v>40060</v>
      </c>
      <c r="B1120" s="38" t="s">
        <v>1644</v>
      </c>
      <c r="C1120" s="38" t="s">
        <v>1647</v>
      </c>
      <c r="D1120" s="39">
        <v>0.94000000000000006</v>
      </c>
      <c r="E1120" s="40" t="s">
        <v>1622</v>
      </c>
    </row>
    <row r="1121" spans="1:5" ht="15" x14ac:dyDescent="0.25">
      <c r="A1121" s="37">
        <v>40060</v>
      </c>
      <c r="B1121" s="38" t="s">
        <v>1644</v>
      </c>
      <c r="C1121" s="38" t="s">
        <v>1648</v>
      </c>
      <c r="D1121" s="39">
        <v>0.94000000000000006</v>
      </c>
      <c r="E1121" s="40" t="s">
        <v>1622</v>
      </c>
    </row>
    <row r="1122" spans="1:5" ht="15" x14ac:dyDescent="0.25">
      <c r="A1122" s="37">
        <v>40060</v>
      </c>
      <c r="B1122" s="38" t="s">
        <v>1644</v>
      </c>
      <c r="C1122" s="38" t="s">
        <v>1649</v>
      </c>
      <c r="D1122" s="39">
        <v>0.94000000000000006</v>
      </c>
      <c r="E1122" s="40" t="s">
        <v>1622</v>
      </c>
    </row>
    <row r="1123" spans="1:5" ht="15" x14ac:dyDescent="0.25">
      <c r="A1123" s="37">
        <v>40060</v>
      </c>
      <c r="B1123" s="38" t="s">
        <v>1644</v>
      </c>
      <c r="C1123" s="38" t="s">
        <v>1650</v>
      </c>
      <c r="D1123" s="39">
        <v>0.94000000000000006</v>
      </c>
      <c r="E1123" s="40" t="s">
        <v>1622</v>
      </c>
    </row>
    <row r="1124" spans="1:5" ht="15" x14ac:dyDescent="0.25">
      <c r="A1124" s="37">
        <v>40060</v>
      </c>
      <c r="B1124" s="38" t="s">
        <v>1644</v>
      </c>
      <c r="C1124" s="38" t="s">
        <v>1651</v>
      </c>
      <c r="D1124" s="39">
        <v>0.94000000000000006</v>
      </c>
      <c r="E1124" s="40" t="s">
        <v>1622</v>
      </c>
    </row>
    <row r="1125" spans="1:5" ht="15" x14ac:dyDescent="0.25">
      <c r="A1125" s="37">
        <v>40060</v>
      </c>
      <c r="B1125" s="38" t="s">
        <v>1644</v>
      </c>
      <c r="C1125" s="38" t="s">
        <v>1652</v>
      </c>
      <c r="D1125" s="39">
        <v>0.94000000000000006</v>
      </c>
      <c r="E1125" s="40" t="s">
        <v>1622</v>
      </c>
    </row>
    <row r="1126" spans="1:5" ht="15" x14ac:dyDescent="0.25">
      <c r="A1126" s="37">
        <v>40060</v>
      </c>
      <c r="B1126" s="38" t="s">
        <v>1644</v>
      </c>
      <c r="C1126" s="38" t="s">
        <v>1653</v>
      </c>
      <c r="D1126" s="39">
        <v>0.94000000000000006</v>
      </c>
      <c r="E1126" s="40" t="s">
        <v>1622</v>
      </c>
    </row>
    <row r="1127" spans="1:5" ht="15" x14ac:dyDescent="0.25">
      <c r="A1127" s="37">
        <v>40060</v>
      </c>
      <c r="B1127" s="38" t="s">
        <v>1644</v>
      </c>
      <c r="C1127" s="38" t="s">
        <v>1654</v>
      </c>
      <c r="D1127" s="39">
        <v>0.94000000000000006</v>
      </c>
      <c r="E1127" s="40" t="s">
        <v>1622</v>
      </c>
    </row>
    <row r="1128" spans="1:5" ht="15" x14ac:dyDescent="0.25">
      <c r="A1128" s="37">
        <v>40060</v>
      </c>
      <c r="B1128" s="38" t="s">
        <v>1644</v>
      </c>
      <c r="C1128" s="38" t="s">
        <v>1655</v>
      </c>
      <c r="D1128" s="39">
        <v>0.94000000000000006</v>
      </c>
      <c r="E1128" s="40" t="s">
        <v>1622</v>
      </c>
    </row>
    <row r="1129" spans="1:5" ht="15" x14ac:dyDescent="0.25">
      <c r="A1129" s="37">
        <v>40060</v>
      </c>
      <c r="B1129" s="38" t="s">
        <v>1644</v>
      </c>
      <c r="C1129" s="38" t="s">
        <v>1656</v>
      </c>
      <c r="D1129" s="39">
        <v>0.94000000000000006</v>
      </c>
      <c r="E1129" s="40" t="s">
        <v>1622</v>
      </c>
    </row>
    <row r="1130" spans="1:5" ht="15" x14ac:dyDescent="0.25">
      <c r="A1130" s="37">
        <v>40060</v>
      </c>
      <c r="B1130" s="38" t="s">
        <v>1644</v>
      </c>
      <c r="C1130" s="38" t="s">
        <v>1657</v>
      </c>
      <c r="D1130" s="39">
        <v>0.94000000000000006</v>
      </c>
      <c r="E1130" s="40" t="s">
        <v>1622</v>
      </c>
    </row>
    <row r="1131" spans="1:5" ht="15" x14ac:dyDescent="0.25">
      <c r="A1131" s="37">
        <v>40060</v>
      </c>
      <c r="B1131" s="38" t="s">
        <v>1644</v>
      </c>
      <c r="C1131" s="38" t="s">
        <v>1658</v>
      </c>
      <c r="D1131" s="39">
        <v>0.94000000000000006</v>
      </c>
      <c r="E1131" s="40" t="s">
        <v>1622</v>
      </c>
    </row>
    <row r="1132" spans="1:5" ht="15" x14ac:dyDescent="0.25">
      <c r="A1132" s="37">
        <v>40060</v>
      </c>
      <c r="B1132" s="38" t="s">
        <v>1644</v>
      </c>
      <c r="C1132" s="38" t="s">
        <v>1659</v>
      </c>
      <c r="D1132" s="39">
        <v>0.94000000000000006</v>
      </c>
      <c r="E1132" s="40" t="s">
        <v>1622</v>
      </c>
    </row>
    <row r="1133" spans="1:5" ht="15" x14ac:dyDescent="0.25">
      <c r="A1133" s="37">
        <v>40060</v>
      </c>
      <c r="B1133" s="38" t="s">
        <v>1644</v>
      </c>
      <c r="C1133" s="38" t="s">
        <v>1660</v>
      </c>
      <c r="D1133" s="39">
        <v>0.94000000000000006</v>
      </c>
      <c r="E1133" s="40" t="s">
        <v>1622</v>
      </c>
    </row>
    <row r="1134" spans="1:5" ht="15" x14ac:dyDescent="0.25">
      <c r="A1134" s="37">
        <v>40060</v>
      </c>
      <c r="B1134" s="38" t="s">
        <v>1644</v>
      </c>
      <c r="C1134" s="38" t="s">
        <v>1661</v>
      </c>
      <c r="D1134" s="39">
        <v>0.94000000000000006</v>
      </c>
      <c r="E1134" s="40" t="s">
        <v>1622</v>
      </c>
    </row>
    <row r="1135" spans="1:5" ht="15" x14ac:dyDescent="0.25">
      <c r="A1135" s="37">
        <v>40220</v>
      </c>
      <c r="B1135" s="38" t="s">
        <v>1662</v>
      </c>
      <c r="C1135" s="38" t="s">
        <v>1663</v>
      </c>
      <c r="D1135" s="39">
        <v>0.85150000000000003</v>
      </c>
      <c r="E1135" s="40" t="s">
        <v>1622</v>
      </c>
    </row>
    <row r="1136" spans="1:5" ht="15" x14ac:dyDescent="0.25">
      <c r="A1136" s="37">
        <v>40220</v>
      </c>
      <c r="B1136" s="38" t="s">
        <v>1662</v>
      </c>
      <c r="C1136" s="38" t="s">
        <v>1664</v>
      </c>
      <c r="D1136" s="39">
        <v>0.85150000000000003</v>
      </c>
      <c r="E1136" s="40" t="s">
        <v>1622</v>
      </c>
    </row>
    <row r="1137" spans="1:5" ht="15" x14ac:dyDescent="0.25">
      <c r="A1137" s="37">
        <v>40220</v>
      </c>
      <c r="B1137" s="38" t="s">
        <v>1662</v>
      </c>
      <c r="C1137" s="38" t="s">
        <v>1665</v>
      </c>
      <c r="D1137" s="39">
        <v>0.85150000000000003</v>
      </c>
      <c r="E1137" s="40" t="s">
        <v>1622</v>
      </c>
    </row>
    <row r="1138" spans="1:5" ht="15" x14ac:dyDescent="0.25">
      <c r="A1138" s="37">
        <v>40220</v>
      </c>
      <c r="B1138" s="38" t="s">
        <v>1662</v>
      </c>
      <c r="C1138" s="38" t="s">
        <v>1666</v>
      </c>
      <c r="D1138" s="39">
        <v>0.85150000000000003</v>
      </c>
      <c r="E1138" s="40" t="s">
        <v>1622</v>
      </c>
    </row>
    <row r="1139" spans="1:5" ht="15" x14ac:dyDescent="0.25">
      <c r="A1139" s="37">
        <v>40220</v>
      </c>
      <c r="B1139" s="38" t="s">
        <v>1662</v>
      </c>
      <c r="C1139" s="38" t="s">
        <v>1667</v>
      </c>
      <c r="D1139" s="39">
        <v>0.85150000000000003</v>
      </c>
      <c r="E1139" s="40" t="s">
        <v>1622</v>
      </c>
    </row>
    <row r="1140" spans="1:5" ht="15" x14ac:dyDescent="0.25">
      <c r="A1140" s="37">
        <v>40220</v>
      </c>
      <c r="B1140" s="38" t="s">
        <v>1662</v>
      </c>
      <c r="C1140" s="38" t="s">
        <v>1668</v>
      </c>
      <c r="D1140" s="39">
        <v>0.85150000000000003</v>
      </c>
      <c r="E1140" s="40" t="s">
        <v>1622</v>
      </c>
    </row>
    <row r="1141" spans="1:5" ht="15" x14ac:dyDescent="0.25">
      <c r="A1141" s="37">
        <v>44420</v>
      </c>
      <c r="B1141" s="38" t="s">
        <v>1669</v>
      </c>
      <c r="C1141" s="38" t="s">
        <v>1670</v>
      </c>
      <c r="D1141" s="39">
        <v>0.96410000000000007</v>
      </c>
      <c r="E1141" s="40" t="s">
        <v>1622</v>
      </c>
    </row>
    <row r="1142" spans="1:5" ht="15" x14ac:dyDescent="0.25">
      <c r="A1142" s="37">
        <v>44420</v>
      </c>
      <c r="B1142" s="38" t="s">
        <v>1669</v>
      </c>
      <c r="C1142" s="38" t="s">
        <v>1671</v>
      </c>
      <c r="D1142" s="39">
        <v>0.96410000000000007</v>
      </c>
      <c r="E1142" s="40" t="s">
        <v>1622</v>
      </c>
    </row>
    <row r="1143" spans="1:5" ht="15" x14ac:dyDescent="0.25">
      <c r="A1143" s="37">
        <v>44420</v>
      </c>
      <c r="B1143" s="38" t="s">
        <v>1669</v>
      </c>
      <c r="C1143" s="38" t="s">
        <v>1672</v>
      </c>
      <c r="D1143" s="39">
        <v>0.96410000000000007</v>
      </c>
      <c r="E1143" s="40" t="s">
        <v>1622</v>
      </c>
    </row>
    <row r="1144" spans="1:5" ht="15" x14ac:dyDescent="0.25">
      <c r="A1144" s="37">
        <v>47260</v>
      </c>
      <c r="B1144" s="38" t="s">
        <v>1028</v>
      </c>
      <c r="C1144" s="38" t="s">
        <v>1673</v>
      </c>
      <c r="D1144" s="39">
        <v>0.89080000000000004</v>
      </c>
      <c r="E1144" s="40" t="s">
        <v>1622</v>
      </c>
    </row>
    <row r="1145" spans="1:5" ht="15" x14ac:dyDescent="0.25">
      <c r="A1145" s="37">
        <v>47260</v>
      </c>
      <c r="B1145" s="38" t="s">
        <v>1028</v>
      </c>
      <c r="C1145" s="38" t="s">
        <v>1674</v>
      </c>
      <c r="D1145" s="39">
        <v>0.89080000000000004</v>
      </c>
      <c r="E1145" s="40" t="s">
        <v>1622</v>
      </c>
    </row>
    <row r="1146" spans="1:5" ht="15" x14ac:dyDescent="0.25">
      <c r="A1146" s="37">
        <v>47260</v>
      </c>
      <c r="B1146" s="38" t="s">
        <v>1028</v>
      </c>
      <c r="C1146" s="38" t="s">
        <v>1675</v>
      </c>
      <c r="D1146" s="39">
        <v>0.89080000000000004</v>
      </c>
      <c r="E1146" s="40" t="s">
        <v>1622</v>
      </c>
    </row>
    <row r="1147" spans="1:5" ht="15" x14ac:dyDescent="0.25">
      <c r="A1147" s="37">
        <v>47260</v>
      </c>
      <c r="B1147" s="38" t="s">
        <v>1028</v>
      </c>
      <c r="C1147" s="38" t="s">
        <v>1676</v>
      </c>
      <c r="D1147" s="39">
        <v>0.89080000000000004</v>
      </c>
      <c r="E1147" s="40" t="s">
        <v>1622</v>
      </c>
    </row>
    <row r="1148" spans="1:5" ht="15" x14ac:dyDescent="0.25">
      <c r="A1148" s="37">
        <v>47260</v>
      </c>
      <c r="B1148" s="38" t="s">
        <v>1028</v>
      </c>
      <c r="C1148" s="38" t="s">
        <v>1677</v>
      </c>
      <c r="D1148" s="39">
        <v>0.89080000000000004</v>
      </c>
      <c r="E1148" s="40" t="s">
        <v>1622</v>
      </c>
    </row>
    <row r="1149" spans="1:5" ht="15" x14ac:dyDescent="0.25">
      <c r="A1149" s="37">
        <v>47260</v>
      </c>
      <c r="B1149" s="38" t="s">
        <v>1028</v>
      </c>
      <c r="C1149" s="38" t="s">
        <v>1678</v>
      </c>
      <c r="D1149" s="39">
        <v>0.89080000000000004</v>
      </c>
      <c r="E1149" s="40" t="s">
        <v>1622</v>
      </c>
    </row>
    <row r="1150" spans="1:5" ht="15" x14ac:dyDescent="0.25">
      <c r="A1150" s="37">
        <v>47260</v>
      </c>
      <c r="B1150" s="38" t="s">
        <v>1028</v>
      </c>
      <c r="C1150" s="38" t="s">
        <v>1679</v>
      </c>
      <c r="D1150" s="39">
        <v>0.89080000000000004</v>
      </c>
      <c r="E1150" s="40" t="s">
        <v>1622</v>
      </c>
    </row>
    <row r="1151" spans="1:5" ht="15" x14ac:dyDescent="0.25">
      <c r="A1151" s="37">
        <v>47260</v>
      </c>
      <c r="B1151" s="38" t="s">
        <v>1028</v>
      </c>
      <c r="C1151" s="38" t="s">
        <v>1680</v>
      </c>
      <c r="D1151" s="39">
        <v>0.89080000000000004</v>
      </c>
      <c r="E1151" s="40" t="s">
        <v>1622</v>
      </c>
    </row>
    <row r="1152" spans="1:5" ht="15" x14ac:dyDescent="0.25">
      <c r="A1152" s="37">
        <v>47260</v>
      </c>
      <c r="B1152" s="38" t="s">
        <v>1028</v>
      </c>
      <c r="C1152" s="38" t="s">
        <v>1681</v>
      </c>
      <c r="D1152" s="39">
        <v>0.89080000000000004</v>
      </c>
      <c r="E1152" s="40" t="s">
        <v>1622</v>
      </c>
    </row>
    <row r="1153" spans="1:5" ht="15" x14ac:dyDescent="0.25">
      <c r="A1153" s="37">
        <v>47260</v>
      </c>
      <c r="B1153" s="38" t="s">
        <v>1028</v>
      </c>
      <c r="C1153" s="38" t="s">
        <v>1682</v>
      </c>
      <c r="D1153" s="39">
        <v>0.89080000000000004</v>
      </c>
      <c r="E1153" s="40" t="s">
        <v>1622</v>
      </c>
    </row>
    <row r="1154" spans="1:5" ht="15" x14ac:dyDescent="0.25">
      <c r="A1154" s="37">
        <v>47260</v>
      </c>
      <c r="B1154" s="38" t="s">
        <v>1028</v>
      </c>
      <c r="C1154" s="38" t="s">
        <v>1683</v>
      </c>
      <c r="D1154" s="39">
        <v>0.89080000000000004</v>
      </c>
      <c r="E1154" s="40" t="s">
        <v>1622</v>
      </c>
    </row>
    <row r="1155" spans="1:5" ht="15" x14ac:dyDescent="0.25">
      <c r="A1155" s="37">
        <v>47260</v>
      </c>
      <c r="B1155" s="38" t="s">
        <v>1028</v>
      </c>
      <c r="C1155" s="38" t="s">
        <v>1684</v>
      </c>
      <c r="D1155" s="39">
        <v>0.89080000000000004</v>
      </c>
      <c r="E1155" s="40" t="s">
        <v>1622</v>
      </c>
    </row>
    <row r="1156" spans="1:5" ht="15" x14ac:dyDescent="0.25">
      <c r="A1156" s="37">
        <v>47260</v>
      </c>
      <c r="B1156" s="38" t="s">
        <v>1028</v>
      </c>
      <c r="C1156" s="38" t="s">
        <v>1685</v>
      </c>
      <c r="D1156" s="39">
        <v>0.89080000000000004</v>
      </c>
      <c r="E1156" s="40" t="s">
        <v>1622</v>
      </c>
    </row>
    <row r="1157" spans="1:5" ht="15" x14ac:dyDescent="0.25">
      <c r="A1157" s="37">
        <v>47260</v>
      </c>
      <c r="B1157" s="38" t="s">
        <v>1028</v>
      </c>
      <c r="C1157" s="38" t="s">
        <v>1686</v>
      </c>
      <c r="D1157" s="39">
        <v>0.89080000000000004</v>
      </c>
      <c r="E1157" s="40" t="s">
        <v>1622</v>
      </c>
    </row>
    <row r="1158" spans="1:5" ht="15" x14ac:dyDescent="0.25">
      <c r="A1158" s="37">
        <v>47260</v>
      </c>
      <c r="B1158" s="38" t="s">
        <v>1028</v>
      </c>
      <c r="C1158" s="38" t="s">
        <v>1687</v>
      </c>
      <c r="D1158" s="39">
        <v>0.89080000000000004</v>
      </c>
      <c r="E1158" s="40" t="s">
        <v>1622</v>
      </c>
    </row>
    <row r="1159" spans="1:5" ht="15" x14ac:dyDescent="0.25">
      <c r="A1159" s="37">
        <v>47260</v>
      </c>
      <c r="B1159" s="38" t="s">
        <v>1028</v>
      </c>
      <c r="C1159" s="38" t="s">
        <v>1688</v>
      </c>
      <c r="D1159" s="39">
        <v>0.89080000000000004</v>
      </c>
      <c r="E1159" s="40" t="s">
        <v>1622</v>
      </c>
    </row>
    <row r="1160" spans="1:5" ht="15" x14ac:dyDescent="0.25">
      <c r="A1160" s="37">
        <v>47894</v>
      </c>
      <c r="B1160" s="38" t="s">
        <v>313</v>
      </c>
      <c r="C1160" s="38" t="s">
        <v>1689</v>
      </c>
      <c r="D1160" s="39">
        <v>1.0202</v>
      </c>
      <c r="E1160" s="40" t="s">
        <v>1622</v>
      </c>
    </row>
    <row r="1161" spans="1:5" ht="15" x14ac:dyDescent="0.25">
      <c r="A1161" s="37">
        <v>47894</v>
      </c>
      <c r="B1161" s="38" t="s">
        <v>313</v>
      </c>
      <c r="C1161" s="38" t="s">
        <v>1690</v>
      </c>
      <c r="D1161" s="39">
        <v>1.0202</v>
      </c>
      <c r="E1161" s="40" t="s">
        <v>1622</v>
      </c>
    </row>
    <row r="1162" spans="1:5" ht="15" x14ac:dyDescent="0.25">
      <c r="A1162" s="37">
        <v>47894</v>
      </c>
      <c r="B1162" s="38" t="s">
        <v>313</v>
      </c>
      <c r="C1162" s="38" t="s">
        <v>1691</v>
      </c>
      <c r="D1162" s="39">
        <v>1.0202</v>
      </c>
      <c r="E1162" s="40" t="s">
        <v>1622</v>
      </c>
    </row>
    <row r="1163" spans="1:5" ht="15" x14ac:dyDescent="0.25">
      <c r="A1163" s="37">
        <v>47894</v>
      </c>
      <c r="B1163" s="38" t="s">
        <v>313</v>
      </c>
      <c r="C1163" s="38" t="s">
        <v>1692</v>
      </c>
      <c r="D1163" s="39">
        <v>1.0202</v>
      </c>
      <c r="E1163" s="40" t="s">
        <v>1622</v>
      </c>
    </row>
    <row r="1164" spans="1:5" ht="15" x14ac:dyDescent="0.25">
      <c r="A1164" s="37">
        <v>47894</v>
      </c>
      <c r="B1164" s="38" t="s">
        <v>313</v>
      </c>
      <c r="C1164" s="38" t="s">
        <v>1693</v>
      </c>
      <c r="D1164" s="39">
        <v>1.0202</v>
      </c>
      <c r="E1164" s="40" t="s">
        <v>1622</v>
      </c>
    </row>
    <row r="1165" spans="1:5" ht="15" x14ac:dyDescent="0.25">
      <c r="A1165" s="37">
        <v>47894</v>
      </c>
      <c r="B1165" s="38" t="s">
        <v>313</v>
      </c>
      <c r="C1165" s="38" t="s">
        <v>1694</v>
      </c>
      <c r="D1165" s="39">
        <v>1.0202</v>
      </c>
      <c r="E1165" s="40" t="s">
        <v>1622</v>
      </c>
    </row>
    <row r="1166" spans="1:5" ht="15" x14ac:dyDescent="0.25">
      <c r="A1166" s="37">
        <v>47894</v>
      </c>
      <c r="B1166" s="38" t="s">
        <v>313</v>
      </c>
      <c r="C1166" s="38" t="s">
        <v>1695</v>
      </c>
      <c r="D1166" s="39">
        <v>1.0202</v>
      </c>
      <c r="E1166" s="40" t="s">
        <v>1622</v>
      </c>
    </row>
    <row r="1167" spans="1:5" ht="15" x14ac:dyDescent="0.25">
      <c r="A1167" s="37">
        <v>47894</v>
      </c>
      <c r="B1167" s="38" t="s">
        <v>313</v>
      </c>
      <c r="C1167" s="38" t="s">
        <v>1696</v>
      </c>
      <c r="D1167" s="39">
        <v>1.0202</v>
      </c>
      <c r="E1167" s="40" t="s">
        <v>1622</v>
      </c>
    </row>
    <row r="1168" spans="1:5" ht="15" x14ac:dyDescent="0.25">
      <c r="A1168" s="37">
        <v>47894</v>
      </c>
      <c r="B1168" s="38" t="s">
        <v>313</v>
      </c>
      <c r="C1168" s="38" t="s">
        <v>1697</v>
      </c>
      <c r="D1168" s="39">
        <v>1.0202</v>
      </c>
      <c r="E1168" s="40" t="s">
        <v>1622</v>
      </c>
    </row>
    <row r="1169" spans="1:5" ht="15" x14ac:dyDescent="0.25">
      <c r="A1169" s="37">
        <v>47894</v>
      </c>
      <c r="B1169" s="38" t="s">
        <v>313</v>
      </c>
      <c r="C1169" s="38" t="s">
        <v>1698</v>
      </c>
      <c r="D1169" s="39">
        <v>1.0202</v>
      </c>
      <c r="E1169" s="40" t="s">
        <v>1622</v>
      </c>
    </row>
    <row r="1170" spans="1:5" ht="15" x14ac:dyDescent="0.25">
      <c r="A1170" s="37">
        <v>47894</v>
      </c>
      <c r="B1170" s="38" t="s">
        <v>313</v>
      </c>
      <c r="C1170" s="38" t="s">
        <v>1699</v>
      </c>
      <c r="D1170" s="39">
        <v>1.0202</v>
      </c>
      <c r="E1170" s="40" t="s">
        <v>1622</v>
      </c>
    </row>
    <row r="1171" spans="1:5" ht="15" x14ac:dyDescent="0.25">
      <c r="A1171" s="37">
        <v>47894</v>
      </c>
      <c r="B1171" s="38" t="s">
        <v>313</v>
      </c>
      <c r="C1171" s="38" t="s">
        <v>1700</v>
      </c>
      <c r="D1171" s="39">
        <v>1.0202</v>
      </c>
      <c r="E1171" s="40" t="s">
        <v>1622</v>
      </c>
    </row>
    <row r="1172" spans="1:5" ht="15" x14ac:dyDescent="0.25">
      <c r="A1172" s="37">
        <v>47894</v>
      </c>
      <c r="B1172" s="38" t="s">
        <v>313</v>
      </c>
      <c r="C1172" s="38" t="s">
        <v>1701</v>
      </c>
      <c r="D1172" s="39">
        <v>1.0202</v>
      </c>
      <c r="E1172" s="40" t="s">
        <v>1622</v>
      </c>
    </row>
    <row r="1173" spans="1:5" ht="15" x14ac:dyDescent="0.25">
      <c r="A1173" s="37">
        <v>47894</v>
      </c>
      <c r="B1173" s="38" t="s">
        <v>313</v>
      </c>
      <c r="C1173" s="38" t="s">
        <v>1702</v>
      </c>
      <c r="D1173" s="39">
        <v>1.0202</v>
      </c>
      <c r="E1173" s="40" t="s">
        <v>1622</v>
      </c>
    </row>
    <row r="1174" spans="1:5" ht="15" x14ac:dyDescent="0.25">
      <c r="A1174" s="37">
        <v>47894</v>
      </c>
      <c r="B1174" s="38" t="s">
        <v>313</v>
      </c>
      <c r="C1174" s="38" t="s">
        <v>1703</v>
      </c>
      <c r="D1174" s="39">
        <v>1.0202</v>
      </c>
      <c r="E1174" s="40" t="s">
        <v>1622</v>
      </c>
    </row>
    <row r="1175" spans="1:5" ht="15" x14ac:dyDescent="0.25">
      <c r="A1175" s="37">
        <v>47894</v>
      </c>
      <c r="B1175" s="38" t="s">
        <v>313</v>
      </c>
      <c r="C1175" s="38" t="s">
        <v>1704</v>
      </c>
      <c r="D1175" s="39">
        <v>1.0202</v>
      </c>
      <c r="E1175" s="40" t="s">
        <v>1622</v>
      </c>
    </row>
    <row r="1176" spans="1:5" ht="15" x14ac:dyDescent="0.25">
      <c r="A1176" s="37">
        <v>47894</v>
      </c>
      <c r="B1176" s="38" t="s">
        <v>313</v>
      </c>
      <c r="C1176" s="38" t="s">
        <v>1705</v>
      </c>
      <c r="D1176" s="39">
        <v>1.0202</v>
      </c>
      <c r="E1176" s="40" t="s">
        <v>1622</v>
      </c>
    </row>
    <row r="1177" spans="1:5" ht="15" x14ac:dyDescent="0.25">
      <c r="A1177" s="37">
        <v>47894</v>
      </c>
      <c r="B1177" s="38" t="s">
        <v>313</v>
      </c>
      <c r="C1177" s="38" t="s">
        <v>1706</v>
      </c>
      <c r="D1177" s="39">
        <v>1.0202</v>
      </c>
      <c r="E1177" s="40" t="s">
        <v>1622</v>
      </c>
    </row>
    <row r="1178" spans="1:5" ht="15" x14ac:dyDescent="0.25">
      <c r="A1178" s="37">
        <v>49020</v>
      </c>
      <c r="B1178" s="38" t="s">
        <v>1707</v>
      </c>
      <c r="C1178" s="38" t="s">
        <v>1708</v>
      </c>
      <c r="D1178" s="39">
        <v>0.89790000000000003</v>
      </c>
      <c r="E1178" s="40" t="s">
        <v>1622</v>
      </c>
    </row>
    <row r="1179" spans="1:5" ht="15" x14ac:dyDescent="0.25">
      <c r="A1179" s="37">
        <v>49020</v>
      </c>
      <c r="B1179" s="38" t="s">
        <v>1707</v>
      </c>
      <c r="C1179" s="38" t="s">
        <v>1709</v>
      </c>
      <c r="D1179" s="39">
        <v>0.89790000000000003</v>
      </c>
      <c r="E1179" s="40" t="s">
        <v>1622</v>
      </c>
    </row>
    <row r="1180" spans="1:5" ht="15" x14ac:dyDescent="0.25">
      <c r="A1180" s="37">
        <v>15540</v>
      </c>
      <c r="B1180" s="38" t="s">
        <v>1710</v>
      </c>
      <c r="C1180" s="38" t="s">
        <v>1711</v>
      </c>
      <c r="D1180" s="39">
        <v>0.95640000000000003</v>
      </c>
      <c r="E1180" s="40" t="s">
        <v>1712</v>
      </c>
    </row>
    <row r="1181" spans="1:5" ht="15" x14ac:dyDescent="0.25">
      <c r="A1181" s="37">
        <v>15540</v>
      </c>
      <c r="B1181" s="38" t="s">
        <v>1710</v>
      </c>
      <c r="C1181" s="38" t="s">
        <v>1713</v>
      </c>
      <c r="D1181" s="39">
        <v>0.95640000000000003</v>
      </c>
      <c r="E1181" s="40" t="s">
        <v>1712</v>
      </c>
    </row>
    <row r="1182" spans="1:5" ht="15" x14ac:dyDescent="0.25">
      <c r="A1182" s="37">
        <v>15540</v>
      </c>
      <c r="B1182" s="38" t="s">
        <v>1710</v>
      </c>
      <c r="C1182" s="38" t="s">
        <v>1714</v>
      </c>
      <c r="D1182" s="39">
        <v>0.95640000000000003</v>
      </c>
      <c r="E1182" s="40" t="s">
        <v>1712</v>
      </c>
    </row>
    <row r="1183" spans="1:5" ht="15" x14ac:dyDescent="0.25">
      <c r="A1183" s="37">
        <v>13380</v>
      </c>
      <c r="B1183" s="38" t="s">
        <v>1715</v>
      </c>
      <c r="C1183" s="38" t="s">
        <v>1716</v>
      </c>
      <c r="D1183" s="39">
        <v>1.2296</v>
      </c>
      <c r="E1183" s="40" t="s">
        <v>1717</v>
      </c>
    </row>
    <row r="1184" spans="1:5" ht="15" x14ac:dyDescent="0.25">
      <c r="A1184" s="37">
        <v>14740</v>
      </c>
      <c r="B1184" s="38" t="s">
        <v>1718</v>
      </c>
      <c r="C1184" s="38" t="s">
        <v>1719</v>
      </c>
      <c r="D1184" s="39">
        <v>1.1455</v>
      </c>
      <c r="E1184" s="40" t="s">
        <v>1717</v>
      </c>
    </row>
    <row r="1185" spans="1:5" ht="15" x14ac:dyDescent="0.25">
      <c r="A1185" s="37">
        <v>28420</v>
      </c>
      <c r="B1185" s="38" t="s">
        <v>1720</v>
      </c>
      <c r="C1185" s="38" t="s">
        <v>1721</v>
      </c>
      <c r="D1185" s="39">
        <v>0.98970000000000002</v>
      </c>
      <c r="E1185" s="40" t="s">
        <v>1717</v>
      </c>
    </row>
    <row r="1186" spans="1:5" ht="15" x14ac:dyDescent="0.25">
      <c r="A1186" s="37">
        <v>28420</v>
      </c>
      <c r="B1186" s="38" t="s">
        <v>1720</v>
      </c>
      <c r="C1186" s="38" t="s">
        <v>1722</v>
      </c>
      <c r="D1186" s="39">
        <v>0.98970000000000002</v>
      </c>
      <c r="E1186" s="40" t="s">
        <v>1717</v>
      </c>
    </row>
    <row r="1187" spans="1:5" ht="15" x14ac:dyDescent="0.25">
      <c r="A1187" s="37">
        <v>30300</v>
      </c>
      <c r="B1187" s="38" t="s">
        <v>532</v>
      </c>
      <c r="C1187" s="38" t="s">
        <v>1723</v>
      </c>
      <c r="D1187" s="39">
        <v>0.86350000000000005</v>
      </c>
      <c r="E1187" s="40" t="s">
        <v>1717</v>
      </c>
    </row>
    <row r="1188" spans="1:5" ht="15" x14ac:dyDescent="0.25">
      <c r="A1188" s="37">
        <v>31020</v>
      </c>
      <c r="B1188" s="38" t="s">
        <v>1724</v>
      </c>
      <c r="C1188" s="38" t="s">
        <v>1725</v>
      </c>
      <c r="D1188" s="39">
        <v>1.0954000000000002</v>
      </c>
      <c r="E1188" s="40" t="s">
        <v>1717</v>
      </c>
    </row>
    <row r="1189" spans="1:5" ht="15" x14ac:dyDescent="0.25">
      <c r="A1189" s="37">
        <v>34580</v>
      </c>
      <c r="B1189" s="38" t="s">
        <v>1726</v>
      </c>
      <c r="C1189" s="38" t="s">
        <v>1727</v>
      </c>
      <c r="D1189" s="39">
        <v>0.99180000000000001</v>
      </c>
      <c r="E1189" s="40" t="s">
        <v>1717</v>
      </c>
    </row>
    <row r="1190" spans="1:5" ht="15" x14ac:dyDescent="0.25">
      <c r="A1190" s="37">
        <v>36500</v>
      </c>
      <c r="B1190" s="38" t="s">
        <v>1728</v>
      </c>
      <c r="C1190" s="38" t="s">
        <v>1729</v>
      </c>
      <c r="D1190" s="39">
        <v>1.149</v>
      </c>
      <c r="E1190" s="40" t="s">
        <v>1717</v>
      </c>
    </row>
    <row r="1191" spans="1:5" ht="15" x14ac:dyDescent="0.25">
      <c r="A1191" s="37">
        <v>38900</v>
      </c>
      <c r="B1191" s="38" t="s">
        <v>1257</v>
      </c>
      <c r="C1191" s="38" t="s">
        <v>1730</v>
      </c>
      <c r="D1191" s="39">
        <v>1.2332000000000001</v>
      </c>
      <c r="E1191" s="40" t="s">
        <v>1717</v>
      </c>
    </row>
    <row r="1192" spans="1:5" ht="15" x14ac:dyDescent="0.25">
      <c r="A1192" s="37">
        <v>38900</v>
      </c>
      <c r="B1192" s="38" t="s">
        <v>1257</v>
      </c>
      <c r="C1192" s="38" t="s">
        <v>1731</v>
      </c>
      <c r="D1192" s="39">
        <v>1.2332000000000001</v>
      </c>
      <c r="E1192" s="40" t="s">
        <v>1717</v>
      </c>
    </row>
    <row r="1193" spans="1:5" ht="15" x14ac:dyDescent="0.25">
      <c r="A1193" s="37">
        <v>42644</v>
      </c>
      <c r="B1193" s="38" t="s">
        <v>1732</v>
      </c>
      <c r="C1193" s="38" t="s">
        <v>1733</v>
      </c>
      <c r="D1193" s="39">
        <v>1.1851</v>
      </c>
      <c r="E1193" s="40" t="s">
        <v>1717</v>
      </c>
    </row>
    <row r="1194" spans="1:5" ht="15" x14ac:dyDescent="0.25">
      <c r="A1194" s="37">
        <v>42644</v>
      </c>
      <c r="B1194" s="38" t="s">
        <v>1732</v>
      </c>
      <c r="C1194" s="38" t="s">
        <v>1734</v>
      </c>
      <c r="D1194" s="39">
        <v>1.1851</v>
      </c>
      <c r="E1194" s="40" t="s">
        <v>1717</v>
      </c>
    </row>
    <row r="1195" spans="1:5" ht="15" x14ac:dyDescent="0.25">
      <c r="A1195" s="37">
        <v>44060</v>
      </c>
      <c r="B1195" s="38" t="s">
        <v>1735</v>
      </c>
      <c r="C1195" s="38" t="s">
        <v>1736</v>
      </c>
      <c r="D1195" s="39">
        <v>1.0976000000000001</v>
      </c>
      <c r="E1195" s="40" t="s">
        <v>1717</v>
      </c>
    </row>
    <row r="1196" spans="1:5" ht="15" x14ac:dyDescent="0.25">
      <c r="A1196" s="37">
        <v>44060</v>
      </c>
      <c r="B1196" s="38" t="s">
        <v>1735</v>
      </c>
      <c r="C1196" s="38" t="s">
        <v>1737</v>
      </c>
      <c r="D1196" s="39">
        <v>1.0976000000000001</v>
      </c>
      <c r="E1196" s="40" t="s">
        <v>1717</v>
      </c>
    </row>
    <row r="1197" spans="1:5" ht="15" x14ac:dyDescent="0.25">
      <c r="A1197" s="37">
        <v>45104</v>
      </c>
      <c r="B1197" s="38" t="s">
        <v>1738</v>
      </c>
      <c r="C1197" s="38" t="s">
        <v>1739</v>
      </c>
      <c r="D1197" s="39">
        <v>1.1563000000000001</v>
      </c>
      <c r="E1197" s="40" t="s">
        <v>1717</v>
      </c>
    </row>
    <row r="1198" spans="1:5" ht="15" x14ac:dyDescent="0.25">
      <c r="A1198" s="37">
        <v>47460</v>
      </c>
      <c r="B1198" s="38" t="s">
        <v>1740</v>
      </c>
      <c r="C1198" s="38" t="s">
        <v>1741</v>
      </c>
      <c r="D1198" s="39">
        <v>1.06</v>
      </c>
      <c r="E1198" s="40" t="s">
        <v>1717</v>
      </c>
    </row>
    <row r="1199" spans="1:5" ht="15" x14ac:dyDescent="0.25">
      <c r="A1199" s="37">
        <v>48300</v>
      </c>
      <c r="B1199" s="38" t="s">
        <v>1742</v>
      </c>
      <c r="C1199" s="38" t="s">
        <v>1743</v>
      </c>
      <c r="D1199" s="39">
        <v>0.94950000000000001</v>
      </c>
      <c r="E1199" s="40" t="s">
        <v>1717</v>
      </c>
    </row>
    <row r="1200" spans="1:5" ht="15" x14ac:dyDescent="0.25">
      <c r="A1200" s="37">
        <v>48300</v>
      </c>
      <c r="B1200" s="38" t="s">
        <v>1742</v>
      </c>
      <c r="C1200" s="38" t="s">
        <v>1744</v>
      </c>
      <c r="D1200" s="39">
        <v>0.94950000000000001</v>
      </c>
      <c r="E1200" s="40" t="s">
        <v>1717</v>
      </c>
    </row>
    <row r="1201" spans="1:5" ht="15" x14ac:dyDescent="0.25">
      <c r="A1201" s="37">
        <v>49420</v>
      </c>
      <c r="B1201" s="38" t="s">
        <v>1745</v>
      </c>
      <c r="C1201" s="38" t="s">
        <v>1746</v>
      </c>
      <c r="D1201" s="39">
        <v>0.91920000000000002</v>
      </c>
      <c r="E1201" s="40" t="s">
        <v>1717</v>
      </c>
    </row>
    <row r="1202" spans="1:5" ht="15" x14ac:dyDescent="0.25">
      <c r="A1202" s="37">
        <v>11540</v>
      </c>
      <c r="B1202" s="38" t="s">
        <v>1747</v>
      </c>
      <c r="C1202" s="38" t="s">
        <v>1748</v>
      </c>
      <c r="D1202" s="39">
        <v>0.94410000000000005</v>
      </c>
      <c r="E1202" s="40" t="s">
        <v>1749</v>
      </c>
    </row>
    <row r="1203" spans="1:5" ht="15" x14ac:dyDescent="0.25">
      <c r="A1203" s="37">
        <v>11540</v>
      </c>
      <c r="B1203" s="38" t="s">
        <v>1747</v>
      </c>
      <c r="C1203" s="38" t="s">
        <v>1750</v>
      </c>
      <c r="D1203" s="39">
        <v>0.94410000000000005</v>
      </c>
      <c r="E1203" s="40" t="s">
        <v>1749</v>
      </c>
    </row>
    <row r="1204" spans="1:5" ht="15" x14ac:dyDescent="0.25">
      <c r="A1204" s="37">
        <v>20260</v>
      </c>
      <c r="B1204" s="38" t="s">
        <v>866</v>
      </c>
      <c r="C1204" s="38" t="s">
        <v>1751</v>
      </c>
      <c r="D1204" s="39">
        <v>0.9748</v>
      </c>
      <c r="E1204" s="40" t="s">
        <v>1749</v>
      </c>
    </row>
    <row r="1205" spans="1:5" ht="15" x14ac:dyDescent="0.25">
      <c r="A1205" s="37">
        <v>20740</v>
      </c>
      <c r="B1205" s="38" t="s">
        <v>1752</v>
      </c>
      <c r="C1205" s="38" t="s">
        <v>1753</v>
      </c>
      <c r="D1205" s="39">
        <v>1.0486</v>
      </c>
      <c r="E1205" s="40" t="s">
        <v>1749</v>
      </c>
    </row>
    <row r="1206" spans="1:5" ht="15" x14ac:dyDescent="0.25">
      <c r="A1206" s="37">
        <v>20740</v>
      </c>
      <c r="B1206" s="38" t="s">
        <v>1752</v>
      </c>
      <c r="C1206" s="38" t="s">
        <v>1754</v>
      </c>
      <c r="D1206" s="39">
        <v>1.0486</v>
      </c>
      <c r="E1206" s="40" t="s">
        <v>1749</v>
      </c>
    </row>
    <row r="1207" spans="1:5" ht="15" x14ac:dyDescent="0.25">
      <c r="A1207" s="37">
        <v>22540</v>
      </c>
      <c r="B1207" s="38" t="s">
        <v>1755</v>
      </c>
      <c r="C1207" s="38" t="s">
        <v>1756</v>
      </c>
      <c r="D1207" s="39">
        <v>0.83860000000000001</v>
      </c>
      <c r="E1207" s="40" t="s">
        <v>1749</v>
      </c>
    </row>
    <row r="1208" spans="1:5" ht="15" x14ac:dyDescent="0.25">
      <c r="A1208" s="37">
        <v>24580</v>
      </c>
      <c r="B1208" s="38" t="s">
        <v>1757</v>
      </c>
      <c r="C1208" s="38" t="s">
        <v>1758</v>
      </c>
      <c r="D1208" s="39">
        <v>0.92760000000000009</v>
      </c>
      <c r="E1208" s="40" t="s">
        <v>1749</v>
      </c>
    </row>
    <row r="1209" spans="1:5" ht="15" x14ac:dyDescent="0.25">
      <c r="A1209" s="37">
        <v>24580</v>
      </c>
      <c r="B1209" s="38" t="s">
        <v>1757</v>
      </c>
      <c r="C1209" s="38" t="s">
        <v>1759</v>
      </c>
      <c r="D1209" s="39">
        <v>0.92760000000000009</v>
      </c>
      <c r="E1209" s="40" t="s">
        <v>1749</v>
      </c>
    </row>
    <row r="1210" spans="1:5" ht="15" x14ac:dyDescent="0.25">
      <c r="A1210" s="37">
        <v>24580</v>
      </c>
      <c r="B1210" s="38" t="s">
        <v>1757</v>
      </c>
      <c r="C1210" s="38" t="s">
        <v>1760</v>
      </c>
      <c r="D1210" s="39">
        <v>0.92760000000000009</v>
      </c>
      <c r="E1210" s="40" t="s">
        <v>1749</v>
      </c>
    </row>
    <row r="1211" spans="1:5" ht="15" x14ac:dyDescent="0.25">
      <c r="A1211" s="37">
        <v>27500</v>
      </c>
      <c r="B1211" s="38" t="s">
        <v>1761</v>
      </c>
      <c r="C1211" s="38" t="s">
        <v>1762</v>
      </c>
      <c r="D1211" s="39">
        <v>0.90390000000000004</v>
      </c>
      <c r="E1211" s="40" t="s">
        <v>1749</v>
      </c>
    </row>
    <row r="1212" spans="1:5" ht="15" x14ac:dyDescent="0.25">
      <c r="A1212" s="37">
        <v>29100</v>
      </c>
      <c r="B1212" s="38" t="s">
        <v>875</v>
      </c>
      <c r="C1212" s="38" t="s">
        <v>1763</v>
      </c>
      <c r="D1212" s="39">
        <v>0.94110000000000005</v>
      </c>
      <c r="E1212" s="40" t="s">
        <v>1749</v>
      </c>
    </row>
    <row r="1213" spans="1:5" ht="15" x14ac:dyDescent="0.25">
      <c r="A1213" s="37">
        <v>29404</v>
      </c>
      <c r="B1213" s="38" t="s">
        <v>573</v>
      </c>
      <c r="C1213" s="38" t="s">
        <v>1764</v>
      </c>
      <c r="D1213" s="39">
        <v>1.0047000000000001</v>
      </c>
      <c r="E1213" s="40" t="s">
        <v>1749</v>
      </c>
    </row>
    <row r="1214" spans="1:5" ht="15" x14ac:dyDescent="0.25">
      <c r="A1214" s="37">
        <v>31540</v>
      </c>
      <c r="B1214" s="38" t="s">
        <v>1765</v>
      </c>
      <c r="C1214" s="38" t="s">
        <v>1766</v>
      </c>
      <c r="D1214" s="39">
        <v>1.0294000000000001</v>
      </c>
      <c r="E1214" s="40" t="s">
        <v>1749</v>
      </c>
    </row>
    <row r="1215" spans="1:5" ht="15" x14ac:dyDescent="0.25">
      <c r="A1215" s="37">
        <v>31540</v>
      </c>
      <c r="B1215" s="38" t="s">
        <v>1765</v>
      </c>
      <c r="C1215" s="38" t="s">
        <v>1767</v>
      </c>
      <c r="D1215" s="39">
        <v>1.0294000000000001</v>
      </c>
      <c r="E1215" s="40" t="s">
        <v>1749</v>
      </c>
    </row>
    <row r="1216" spans="1:5" ht="15" x14ac:dyDescent="0.25">
      <c r="A1216" s="37">
        <v>31540</v>
      </c>
      <c r="B1216" s="38" t="s">
        <v>1765</v>
      </c>
      <c r="C1216" s="38" t="s">
        <v>1768</v>
      </c>
      <c r="D1216" s="39">
        <v>1.0294000000000001</v>
      </c>
      <c r="E1216" s="40" t="s">
        <v>1749</v>
      </c>
    </row>
    <row r="1217" spans="1:5" ht="15" x14ac:dyDescent="0.25">
      <c r="A1217" s="37">
        <v>31540</v>
      </c>
      <c r="B1217" s="38" t="s">
        <v>1765</v>
      </c>
      <c r="C1217" s="38" t="s">
        <v>1769</v>
      </c>
      <c r="D1217" s="39">
        <v>1.0294000000000001</v>
      </c>
      <c r="E1217" s="40" t="s">
        <v>1749</v>
      </c>
    </row>
    <row r="1218" spans="1:5" ht="15" x14ac:dyDescent="0.25">
      <c r="A1218" s="37">
        <v>33340</v>
      </c>
      <c r="B1218" s="38" t="s">
        <v>1770</v>
      </c>
      <c r="C1218" s="38" t="s">
        <v>1771</v>
      </c>
      <c r="D1218" s="39">
        <v>0.96970000000000001</v>
      </c>
      <c r="E1218" s="40" t="s">
        <v>1749</v>
      </c>
    </row>
    <row r="1219" spans="1:5" ht="15" x14ac:dyDescent="0.25">
      <c r="A1219" s="37">
        <v>33340</v>
      </c>
      <c r="B1219" s="38" t="s">
        <v>1770</v>
      </c>
      <c r="C1219" s="38" t="s">
        <v>1772</v>
      </c>
      <c r="D1219" s="39">
        <v>0.96970000000000001</v>
      </c>
      <c r="E1219" s="40" t="s">
        <v>1749</v>
      </c>
    </row>
    <row r="1220" spans="1:5" ht="15" x14ac:dyDescent="0.25">
      <c r="A1220" s="37">
        <v>33340</v>
      </c>
      <c r="B1220" s="38" t="s">
        <v>1770</v>
      </c>
      <c r="C1220" s="38" t="s">
        <v>1773</v>
      </c>
      <c r="D1220" s="39">
        <v>0.96970000000000001</v>
      </c>
      <c r="E1220" s="40" t="s">
        <v>1749</v>
      </c>
    </row>
    <row r="1221" spans="1:5" ht="15" x14ac:dyDescent="0.25">
      <c r="A1221" s="37">
        <v>33340</v>
      </c>
      <c r="B1221" s="38" t="s">
        <v>1770</v>
      </c>
      <c r="C1221" s="38" t="s">
        <v>1774</v>
      </c>
      <c r="D1221" s="39">
        <v>0.96970000000000001</v>
      </c>
      <c r="E1221" s="40" t="s">
        <v>1749</v>
      </c>
    </row>
    <row r="1222" spans="1:5" ht="15" x14ac:dyDescent="0.25">
      <c r="A1222" s="37">
        <v>33460</v>
      </c>
      <c r="B1222" s="38" t="s">
        <v>880</v>
      </c>
      <c r="C1222" s="38" t="s">
        <v>1775</v>
      </c>
      <c r="D1222" s="39">
        <v>1.0959000000000001</v>
      </c>
      <c r="E1222" s="40" t="s">
        <v>1749</v>
      </c>
    </row>
    <row r="1223" spans="1:5" ht="15" x14ac:dyDescent="0.25">
      <c r="A1223" s="37">
        <v>33460</v>
      </c>
      <c r="B1223" s="38" t="s">
        <v>880</v>
      </c>
      <c r="C1223" s="38" t="s">
        <v>1776</v>
      </c>
      <c r="D1223" s="39">
        <v>1.0959000000000001</v>
      </c>
      <c r="E1223" s="40" t="s">
        <v>1749</v>
      </c>
    </row>
    <row r="1224" spans="1:5" ht="15" x14ac:dyDescent="0.25">
      <c r="A1224" s="37">
        <v>36780</v>
      </c>
      <c r="B1224" s="38" t="s">
        <v>1777</v>
      </c>
      <c r="C1224" s="38" t="s">
        <v>1778</v>
      </c>
      <c r="D1224" s="39">
        <v>0.94730000000000003</v>
      </c>
      <c r="E1224" s="40" t="s">
        <v>1749</v>
      </c>
    </row>
    <row r="1225" spans="1:5" ht="15" x14ac:dyDescent="0.25">
      <c r="A1225" s="37">
        <v>39540</v>
      </c>
      <c r="B1225" s="38" t="s">
        <v>1779</v>
      </c>
      <c r="C1225" s="38" t="s">
        <v>1780</v>
      </c>
      <c r="D1225" s="39">
        <v>0.95100000000000007</v>
      </c>
      <c r="E1225" s="40" t="s">
        <v>1749</v>
      </c>
    </row>
    <row r="1226" spans="1:5" ht="15" x14ac:dyDescent="0.25">
      <c r="A1226" s="37">
        <v>43100</v>
      </c>
      <c r="B1226" s="38" t="s">
        <v>1781</v>
      </c>
      <c r="C1226" s="38" t="s">
        <v>1782</v>
      </c>
      <c r="D1226" s="39">
        <v>0.93940000000000001</v>
      </c>
      <c r="E1226" s="40" t="s">
        <v>1749</v>
      </c>
    </row>
    <row r="1227" spans="1:5" ht="15" x14ac:dyDescent="0.25">
      <c r="A1227" s="37">
        <v>48140</v>
      </c>
      <c r="B1227" s="38" t="s">
        <v>1783</v>
      </c>
      <c r="C1227" s="38" t="s">
        <v>1784</v>
      </c>
      <c r="D1227" s="39">
        <v>0.89190000000000003</v>
      </c>
      <c r="E1227" s="40" t="s">
        <v>1749</v>
      </c>
    </row>
    <row r="1228" spans="1:5" ht="15" x14ac:dyDescent="0.25">
      <c r="A1228" s="37">
        <v>48140</v>
      </c>
      <c r="B1228" s="38" t="s">
        <v>1783</v>
      </c>
      <c r="C1228" s="38" t="s">
        <v>1785</v>
      </c>
      <c r="D1228" s="39">
        <v>0.89190000000000003</v>
      </c>
      <c r="E1228" s="40" t="s">
        <v>1749</v>
      </c>
    </row>
    <row r="1229" spans="1:5" ht="15" x14ac:dyDescent="0.25">
      <c r="A1229" s="37">
        <v>13220</v>
      </c>
      <c r="B1229" s="38" t="s">
        <v>1786</v>
      </c>
      <c r="C1229" s="38" t="s">
        <v>1787</v>
      </c>
      <c r="D1229" s="39">
        <v>0.79560000000000008</v>
      </c>
      <c r="E1229" s="40" t="s">
        <v>1788</v>
      </c>
    </row>
    <row r="1230" spans="1:5" ht="15" x14ac:dyDescent="0.25">
      <c r="A1230" s="37">
        <v>13220</v>
      </c>
      <c r="B1230" s="38" t="s">
        <v>1786</v>
      </c>
      <c r="C1230" s="38" t="s">
        <v>1789</v>
      </c>
      <c r="D1230" s="39">
        <v>0.79560000000000008</v>
      </c>
      <c r="E1230" s="40" t="s">
        <v>1788</v>
      </c>
    </row>
    <row r="1231" spans="1:5" ht="15" x14ac:dyDescent="0.25">
      <c r="A1231" s="37">
        <v>16620</v>
      </c>
      <c r="B1231" s="38" t="s">
        <v>1790</v>
      </c>
      <c r="C1231" s="38" t="s">
        <v>1791</v>
      </c>
      <c r="D1231" s="39">
        <v>0.82120000000000004</v>
      </c>
      <c r="E1231" s="40" t="s">
        <v>1788</v>
      </c>
    </row>
    <row r="1232" spans="1:5" ht="15" x14ac:dyDescent="0.25">
      <c r="A1232" s="37">
        <v>16620</v>
      </c>
      <c r="B1232" s="38" t="s">
        <v>1790</v>
      </c>
      <c r="C1232" s="38" t="s">
        <v>1792</v>
      </c>
      <c r="D1232" s="39">
        <v>0.82120000000000004</v>
      </c>
      <c r="E1232" s="40" t="s">
        <v>1788</v>
      </c>
    </row>
    <row r="1233" spans="1:5" ht="15" x14ac:dyDescent="0.25">
      <c r="A1233" s="37">
        <v>16620</v>
      </c>
      <c r="B1233" s="38" t="s">
        <v>1790</v>
      </c>
      <c r="C1233" s="38" t="s">
        <v>1793</v>
      </c>
      <c r="D1233" s="39">
        <v>0.82120000000000004</v>
      </c>
      <c r="E1233" s="40" t="s">
        <v>1788</v>
      </c>
    </row>
    <row r="1234" spans="1:5" ht="15" x14ac:dyDescent="0.25">
      <c r="A1234" s="37">
        <v>16620</v>
      </c>
      <c r="B1234" s="38" t="s">
        <v>1790</v>
      </c>
      <c r="C1234" s="38" t="s">
        <v>1794</v>
      </c>
      <c r="D1234" s="39">
        <v>0.82120000000000004</v>
      </c>
      <c r="E1234" s="40" t="s">
        <v>1788</v>
      </c>
    </row>
    <row r="1235" spans="1:5" ht="15" x14ac:dyDescent="0.25">
      <c r="A1235" s="37">
        <v>16620</v>
      </c>
      <c r="B1235" s="38" t="s">
        <v>1790</v>
      </c>
      <c r="C1235" s="38" t="s">
        <v>1795</v>
      </c>
      <c r="D1235" s="39">
        <v>0.82120000000000004</v>
      </c>
      <c r="E1235" s="40" t="s">
        <v>1788</v>
      </c>
    </row>
    <row r="1236" spans="1:5" ht="15" x14ac:dyDescent="0.25">
      <c r="A1236" s="37">
        <v>19060</v>
      </c>
      <c r="B1236" s="38" t="s">
        <v>802</v>
      </c>
      <c r="C1236" s="38" t="s">
        <v>1796</v>
      </c>
      <c r="D1236" s="39">
        <v>0.90240000000000009</v>
      </c>
      <c r="E1236" s="40" t="s">
        <v>1788</v>
      </c>
    </row>
    <row r="1237" spans="1:5" ht="15" x14ac:dyDescent="0.25">
      <c r="A1237" s="37">
        <v>25180</v>
      </c>
      <c r="B1237" s="38" t="s">
        <v>806</v>
      </c>
      <c r="C1237" s="38" t="s">
        <v>1797</v>
      </c>
      <c r="D1237" s="39">
        <v>0.86780000000000002</v>
      </c>
      <c r="E1237" s="40" t="s">
        <v>1788</v>
      </c>
    </row>
    <row r="1238" spans="1:5" ht="15" x14ac:dyDescent="0.25">
      <c r="A1238" s="37">
        <v>25180</v>
      </c>
      <c r="B1238" s="38" t="s">
        <v>806</v>
      </c>
      <c r="C1238" s="38" t="s">
        <v>1798</v>
      </c>
      <c r="D1238" s="39">
        <v>0.86780000000000002</v>
      </c>
      <c r="E1238" s="40" t="s">
        <v>1788</v>
      </c>
    </row>
    <row r="1239" spans="1:5" ht="15" x14ac:dyDescent="0.25">
      <c r="A1239" s="37">
        <v>26580</v>
      </c>
      <c r="B1239" s="38" t="s">
        <v>705</v>
      </c>
      <c r="C1239" s="38" t="s">
        <v>1799</v>
      </c>
      <c r="D1239" s="39">
        <v>0.84820000000000007</v>
      </c>
      <c r="E1239" s="40" t="s">
        <v>1788</v>
      </c>
    </row>
    <row r="1240" spans="1:5" ht="15" x14ac:dyDescent="0.25">
      <c r="A1240" s="37">
        <v>26580</v>
      </c>
      <c r="B1240" s="38" t="s">
        <v>705</v>
      </c>
      <c r="C1240" s="38" t="s">
        <v>1800</v>
      </c>
      <c r="D1240" s="39">
        <v>0.84820000000000007</v>
      </c>
      <c r="E1240" s="40" t="s">
        <v>1788</v>
      </c>
    </row>
    <row r="1241" spans="1:5" ht="15" x14ac:dyDescent="0.25">
      <c r="A1241" s="37">
        <v>26580</v>
      </c>
      <c r="B1241" s="38" t="s">
        <v>705</v>
      </c>
      <c r="C1241" s="38" t="s">
        <v>1801</v>
      </c>
      <c r="D1241" s="39">
        <v>0.84820000000000007</v>
      </c>
      <c r="E1241" s="40" t="s">
        <v>1788</v>
      </c>
    </row>
    <row r="1242" spans="1:5" ht="15" x14ac:dyDescent="0.25">
      <c r="A1242" s="37">
        <v>34060</v>
      </c>
      <c r="B1242" s="38" t="s">
        <v>1802</v>
      </c>
      <c r="C1242" s="38" t="s">
        <v>1803</v>
      </c>
      <c r="D1242" s="39">
        <v>0.79710000000000003</v>
      </c>
      <c r="E1242" s="40" t="s">
        <v>1788</v>
      </c>
    </row>
    <row r="1243" spans="1:5" ht="15" x14ac:dyDescent="0.25">
      <c r="A1243" s="37">
        <v>34060</v>
      </c>
      <c r="B1243" s="38" t="s">
        <v>1802</v>
      </c>
      <c r="C1243" s="38" t="s">
        <v>1804</v>
      </c>
      <c r="D1243" s="39">
        <v>0.79710000000000003</v>
      </c>
      <c r="E1243" s="40" t="s">
        <v>1788</v>
      </c>
    </row>
    <row r="1244" spans="1:5" ht="15" x14ac:dyDescent="0.25">
      <c r="A1244" s="37">
        <v>37620</v>
      </c>
      <c r="B1244" s="38" t="s">
        <v>1805</v>
      </c>
      <c r="C1244" s="38" t="s">
        <v>1806</v>
      </c>
      <c r="D1244" s="39">
        <v>0.78739999999999999</v>
      </c>
      <c r="E1244" s="40" t="s">
        <v>1788</v>
      </c>
    </row>
    <row r="1245" spans="1:5" ht="15" x14ac:dyDescent="0.25">
      <c r="A1245" s="37">
        <v>37620</v>
      </c>
      <c r="B1245" s="38" t="s">
        <v>1805</v>
      </c>
      <c r="C1245" s="38" t="s">
        <v>1807</v>
      </c>
      <c r="D1245" s="39">
        <v>0.78739999999999999</v>
      </c>
      <c r="E1245" s="40" t="s">
        <v>1788</v>
      </c>
    </row>
    <row r="1246" spans="1:5" ht="15" x14ac:dyDescent="0.25">
      <c r="A1246" s="37">
        <v>47894</v>
      </c>
      <c r="B1246" s="38" t="s">
        <v>313</v>
      </c>
      <c r="C1246" s="38" t="s">
        <v>1808</v>
      </c>
      <c r="D1246" s="39">
        <v>1.0202</v>
      </c>
      <c r="E1246" s="40" t="s">
        <v>1788</v>
      </c>
    </row>
    <row r="1247" spans="1:5" ht="15" x14ac:dyDescent="0.25">
      <c r="A1247" s="37">
        <v>48260</v>
      </c>
      <c r="B1247" s="38" t="s">
        <v>1214</v>
      </c>
      <c r="C1247" s="38" t="s">
        <v>1809</v>
      </c>
      <c r="D1247" s="39">
        <v>0.7429</v>
      </c>
      <c r="E1247" s="40" t="s">
        <v>1788</v>
      </c>
    </row>
    <row r="1248" spans="1:5" ht="15" x14ac:dyDescent="0.25">
      <c r="A1248" s="37">
        <v>48260</v>
      </c>
      <c r="B1248" s="38" t="s">
        <v>1214</v>
      </c>
      <c r="C1248" s="38" t="s">
        <v>1810</v>
      </c>
      <c r="D1248" s="39">
        <v>0.7429</v>
      </c>
      <c r="E1248" s="40" t="s">
        <v>1788</v>
      </c>
    </row>
    <row r="1249" spans="1:5" ht="15" x14ac:dyDescent="0.25">
      <c r="A1249" s="37">
        <v>48540</v>
      </c>
      <c r="B1249" s="38" t="s">
        <v>1216</v>
      </c>
      <c r="C1249" s="38" t="s">
        <v>1811</v>
      </c>
      <c r="D1249" s="39">
        <v>0.6855</v>
      </c>
      <c r="E1249" s="40" t="s">
        <v>1788</v>
      </c>
    </row>
    <row r="1250" spans="1:5" ht="15" x14ac:dyDescent="0.25">
      <c r="A1250" s="37">
        <v>48540</v>
      </c>
      <c r="B1250" s="38" t="s">
        <v>1216</v>
      </c>
      <c r="C1250" s="38" t="s">
        <v>1812</v>
      </c>
      <c r="D1250" s="39">
        <v>0.6855</v>
      </c>
      <c r="E1250" s="40" t="s">
        <v>1788</v>
      </c>
    </row>
    <row r="1251" spans="1:5" ht="15" x14ac:dyDescent="0.25">
      <c r="A1251" s="37">
        <v>49020</v>
      </c>
      <c r="B1251" s="38" t="s">
        <v>1707</v>
      </c>
      <c r="C1251" s="38" t="s">
        <v>1813</v>
      </c>
      <c r="D1251" s="39">
        <v>0.89790000000000003</v>
      </c>
      <c r="E1251" s="40" t="s">
        <v>1788</v>
      </c>
    </row>
    <row r="1252" spans="1:5" ht="15" x14ac:dyDescent="0.25">
      <c r="A1252" s="37">
        <v>16220</v>
      </c>
      <c r="B1252" s="38" t="s">
        <v>1814</v>
      </c>
      <c r="C1252" s="38" t="s">
        <v>1815</v>
      </c>
      <c r="D1252" s="39">
        <v>0.95269999999999999</v>
      </c>
      <c r="E1252" s="40" t="s">
        <v>1816</v>
      </c>
    </row>
    <row r="1253" spans="1:5" ht="15" x14ac:dyDescent="0.25">
      <c r="A1253" s="37">
        <v>16940</v>
      </c>
      <c r="B1253" s="38" t="s">
        <v>1817</v>
      </c>
      <c r="C1253" s="38" t="s">
        <v>1818</v>
      </c>
      <c r="D1253" s="39">
        <v>0.89100000000000001</v>
      </c>
      <c r="E1253" s="40" t="s">
        <v>1816</v>
      </c>
    </row>
    <row r="1255" spans="1:5" ht="15" x14ac:dyDescent="0.25">
      <c r="A1255" s="46" t="s">
        <v>1819</v>
      </c>
    </row>
    <row r="1257" spans="1:5" ht="15.75" x14ac:dyDescent="0.25">
      <c r="A1257" s="49" t="s">
        <v>1820</v>
      </c>
    </row>
  </sheetData>
  <sheetProtection algorithmName="SHA-512" hashValue="pb1Tz1rVC4zYzwQBl2vRJgRzTxlVnjZgv8aJDlpKQMTjWriF9U3FUGi8J62RoOSn1y6eJ7h7GwyWFYEUFAEw4A==" saltValue="UzJZ/kcPSrnl7ZyJoAerSg==" spinCount="100000" sheet="1" objects="1" scenarios="1"/>
  <autoFilter ref="A1:E1253" xr:uid="{51947946-F333-422B-B45D-11D9C7FB150A}">
    <sortState xmlns:xlrd2="http://schemas.microsoft.com/office/spreadsheetml/2017/richdata2" ref="A715:E752">
      <sortCondition ref="C1:C1253"/>
    </sortState>
  </autoFilter>
  <pageMargins left="0.25" right="0.25" top="0.75" bottom="0.75" header="0.3" footer="0.3"/>
  <pageSetup scale="95" fitToHeight="0" orientation="portrait" r:id="rId1"/>
  <headerFooter>
    <oddHeader>&amp;C&amp;"-,Bold"&amp;16&amp;K0070C0AHCA FY 2022 Wage Index Adjustment Factor Lookup Tool - Urban</oddHeader>
    <oddFooter>&amp;LVer 1.0_09.24.2021&amp;RPage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1B41C-E73D-4693-8429-2D7C4620B631}">
  <dimension ref="A1:E64"/>
  <sheetViews>
    <sheetView zoomScale="120" zoomScaleNormal="120" workbookViewId="0">
      <selection activeCell="C30" sqref="C30"/>
    </sheetView>
  </sheetViews>
  <sheetFormatPr defaultColWidth="18.42578125" defaultRowHeight="15.75" x14ac:dyDescent="0.25"/>
  <cols>
    <col min="1" max="1" width="9" style="50" customWidth="1"/>
    <col min="2" max="2" width="17.42578125" style="50" customWidth="1"/>
    <col min="3" max="3" width="9.5703125" style="55" customWidth="1"/>
    <col min="4" max="16384" width="18.42578125" style="50"/>
  </cols>
  <sheetData>
    <row r="1" spans="1:3" ht="25.5" x14ac:dyDescent="0.25">
      <c r="A1" s="34" t="s">
        <v>1821</v>
      </c>
      <c r="B1" s="34" t="s">
        <v>1822</v>
      </c>
      <c r="C1" s="34" t="s">
        <v>110</v>
      </c>
    </row>
    <row r="2" spans="1:3" x14ac:dyDescent="0.25">
      <c r="A2" s="51">
        <v>1</v>
      </c>
      <c r="B2" s="52" t="s">
        <v>1823</v>
      </c>
      <c r="C2" s="39">
        <v>0.65390000000000004</v>
      </c>
    </row>
    <row r="3" spans="1:3" x14ac:dyDescent="0.25">
      <c r="A3" s="51">
        <v>2</v>
      </c>
      <c r="B3" s="52" t="s">
        <v>1824</v>
      </c>
      <c r="C3" s="39">
        <v>1.2298</v>
      </c>
    </row>
    <row r="4" spans="1:3" x14ac:dyDescent="0.25">
      <c r="A4" s="51">
        <v>3</v>
      </c>
      <c r="B4" s="52" t="s">
        <v>1825</v>
      </c>
      <c r="C4" s="39">
        <v>0.82500000000000007</v>
      </c>
    </row>
    <row r="5" spans="1:3" x14ac:dyDescent="0.25">
      <c r="A5" s="51">
        <v>4</v>
      </c>
      <c r="B5" s="52" t="s">
        <v>1826</v>
      </c>
      <c r="C5" s="39">
        <v>0.71110000000000007</v>
      </c>
    </row>
    <row r="6" spans="1:3" x14ac:dyDescent="0.25">
      <c r="A6" s="51">
        <v>5</v>
      </c>
      <c r="B6" s="52" t="s">
        <v>1827</v>
      </c>
      <c r="C6" s="39">
        <v>1.3029000000000002</v>
      </c>
    </row>
    <row r="7" spans="1:3" x14ac:dyDescent="0.25">
      <c r="A7" s="51">
        <v>6</v>
      </c>
      <c r="B7" s="52" t="s">
        <v>1828</v>
      </c>
      <c r="C7" s="39">
        <v>0.99790000000000001</v>
      </c>
    </row>
    <row r="8" spans="1:3" x14ac:dyDescent="0.25">
      <c r="A8" s="51">
        <v>7</v>
      </c>
      <c r="B8" s="52" t="s">
        <v>1829</v>
      </c>
      <c r="C8" s="39">
        <v>0.97910000000000008</v>
      </c>
    </row>
    <row r="9" spans="1:3" x14ac:dyDescent="0.25">
      <c r="A9" s="51">
        <v>8</v>
      </c>
      <c r="B9" s="52" t="s">
        <v>1830</v>
      </c>
      <c r="C9" s="39" t="s">
        <v>1831</v>
      </c>
    </row>
    <row r="10" spans="1:3" x14ac:dyDescent="0.25">
      <c r="A10" s="51">
        <v>10</v>
      </c>
      <c r="B10" s="52" t="s">
        <v>1832</v>
      </c>
      <c r="C10" s="39">
        <v>0.81280000000000008</v>
      </c>
    </row>
    <row r="11" spans="1:3" x14ac:dyDescent="0.25">
      <c r="A11" s="51">
        <v>11</v>
      </c>
      <c r="B11" s="52" t="s">
        <v>1833</v>
      </c>
      <c r="C11" s="39">
        <v>0.75370000000000004</v>
      </c>
    </row>
    <row r="12" spans="1:3" x14ac:dyDescent="0.25">
      <c r="A12" s="51">
        <v>12</v>
      </c>
      <c r="B12" s="52" t="s">
        <v>1834</v>
      </c>
      <c r="C12" s="39">
        <v>1.2242</v>
      </c>
    </row>
    <row r="13" spans="1:3" x14ac:dyDescent="0.25">
      <c r="A13" s="51">
        <v>13</v>
      </c>
      <c r="B13" s="52" t="s">
        <v>1835</v>
      </c>
      <c r="C13" s="39">
        <v>0.77240000000000009</v>
      </c>
    </row>
    <row r="14" spans="1:3" x14ac:dyDescent="0.25">
      <c r="A14" s="51">
        <v>14</v>
      </c>
      <c r="B14" s="52" t="s">
        <v>1836</v>
      </c>
      <c r="C14" s="39">
        <v>0.84010000000000007</v>
      </c>
    </row>
    <row r="15" spans="1:3" x14ac:dyDescent="0.25">
      <c r="A15" s="51">
        <v>15</v>
      </c>
      <c r="B15" s="52" t="s">
        <v>1837</v>
      </c>
      <c r="C15" s="39">
        <v>0.85940000000000005</v>
      </c>
    </row>
    <row r="16" spans="1:3" x14ac:dyDescent="0.25">
      <c r="A16" s="51">
        <v>16</v>
      </c>
      <c r="B16" s="52" t="s">
        <v>1838</v>
      </c>
      <c r="C16" s="39">
        <v>0.81710000000000005</v>
      </c>
    </row>
    <row r="17" spans="1:3" x14ac:dyDescent="0.25">
      <c r="A17" s="51">
        <v>17</v>
      </c>
      <c r="B17" s="52" t="s">
        <v>1839</v>
      </c>
      <c r="C17" s="39">
        <v>0.78850000000000009</v>
      </c>
    </row>
    <row r="18" spans="1:3" x14ac:dyDescent="0.25">
      <c r="A18" s="51">
        <v>18</v>
      </c>
      <c r="B18" s="52" t="s">
        <v>1840</v>
      </c>
      <c r="C18" s="39">
        <v>0.79710000000000003</v>
      </c>
    </row>
    <row r="19" spans="1:3" x14ac:dyDescent="0.25">
      <c r="A19" s="51">
        <v>19</v>
      </c>
      <c r="B19" s="52" t="s">
        <v>1841</v>
      </c>
      <c r="C19" s="39">
        <v>0.69500000000000006</v>
      </c>
    </row>
    <row r="20" spans="1:3" x14ac:dyDescent="0.25">
      <c r="A20" s="51">
        <v>20</v>
      </c>
      <c r="B20" s="52" t="s">
        <v>1842</v>
      </c>
      <c r="C20" s="39">
        <v>0.82820000000000005</v>
      </c>
    </row>
    <row r="21" spans="1:3" x14ac:dyDescent="0.25">
      <c r="A21" s="51">
        <v>21</v>
      </c>
      <c r="B21" s="52" t="s">
        <v>1843</v>
      </c>
      <c r="C21" s="39">
        <v>0.85120000000000007</v>
      </c>
    </row>
    <row r="22" spans="1:3" x14ac:dyDescent="0.25">
      <c r="A22" s="51">
        <v>22</v>
      </c>
      <c r="B22" s="52" t="s">
        <v>1844</v>
      </c>
      <c r="C22" s="39">
        <v>1.3117000000000001</v>
      </c>
    </row>
    <row r="23" spans="1:3" x14ac:dyDescent="0.25">
      <c r="A23" s="51">
        <v>23</v>
      </c>
      <c r="B23" s="52" t="s">
        <v>1845</v>
      </c>
      <c r="C23" s="39">
        <v>0.83919999999999995</v>
      </c>
    </row>
    <row r="24" spans="1:3" x14ac:dyDescent="0.25">
      <c r="A24" s="51">
        <v>24</v>
      </c>
      <c r="B24" s="52" t="s">
        <v>1846</v>
      </c>
      <c r="C24" s="39">
        <v>0.90690000000000004</v>
      </c>
    </row>
    <row r="25" spans="1:3" x14ac:dyDescent="0.25">
      <c r="A25" s="51">
        <v>25</v>
      </c>
      <c r="B25" s="52" t="s">
        <v>1847</v>
      </c>
      <c r="C25" s="39">
        <v>0.73020000000000007</v>
      </c>
    </row>
    <row r="26" spans="1:3" x14ac:dyDescent="0.25">
      <c r="A26" s="51">
        <v>26</v>
      </c>
      <c r="B26" s="52" t="s">
        <v>1848</v>
      </c>
      <c r="C26" s="39">
        <v>0.76960000000000006</v>
      </c>
    </row>
    <row r="27" spans="1:3" x14ac:dyDescent="0.25">
      <c r="A27" s="51">
        <v>27</v>
      </c>
      <c r="B27" s="52" t="s">
        <v>1849</v>
      </c>
      <c r="C27" s="39">
        <v>0.89960000000000007</v>
      </c>
    </row>
    <row r="28" spans="1:3" x14ac:dyDescent="0.25">
      <c r="A28" s="51">
        <v>28</v>
      </c>
      <c r="B28" s="52" t="s">
        <v>1850</v>
      </c>
      <c r="C28" s="39">
        <v>0.86610000000000009</v>
      </c>
    </row>
    <row r="29" spans="1:3" x14ac:dyDescent="0.25">
      <c r="A29" s="51">
        <v>29</v>
      </c>
      <c r="B29" s="52" t="s">
        <v>1851</v>
      </c>
      <c r="C29" s="39">
        <v>1.0430000000000001</v>
      </c>
    </row>
    <row r="30" spans="1:3" x14ac:dyDescent="0.25">
      <c r="A30" s="51">
        <v>30</v>
      </c>
      <c r="B30" s="52" t="s">
        <v>1852</v>
      </c>
      <c r="C30" s="39">
        <v>1.0077</v>
      </c>
    </row>
    <row r="31" spans="1:3" ht="18" x14ac:dyDescent="0.25">
      <c r="A31" s="51">
        <v>31</v>
      </c>
      <c r="B31" s="52" t="s">
        <v>1853</v>
      </c>
      <c r="C31" s="39" t="s">
        <v>1831</v>
      </c>
    </row>
    <row r="32" spans="1:3" x14ac:dyDescent="0.25">
      <c r="A32" s="51">
        <v>32</v>
      </c>
      <c r="B32" s="52" t="s">
        <v>1854</v>
      </c>
      <c r="C32" s="39">
        <v>0.87530000000000008</v>
      </c>
    </row>
    <row r="33" spans="1:3" x14ac:dyDescent="0.25">
      <c r="A33" s="51">
        <v>33</v>
      </c>
      <c r="B33" s="52" t="s">
        <v>1855</v>
      </c>
      <c r="C33" s="39">
        <v>0.85150000000000003</v>
      </c>
    </row>
    <row r="34" spans="1:3" x14ac:dyDescent="0.25">
      <c r="A34" s="51">
        <v>34</v>
      </c>
      <c r="B34" s="52" t="s">
        <v>1856</v>
      </c>
      <c r="C34" s="39">
        <v>0.80200000000000005</v>
      </c>
    </row>
    <row r="35" spans="1:3" x14ac:dyDescent="0.25">
      <c r="A35" s="51">
        <v>35</v>
      </c>
      <c r="B35" s="52" t="s">
        <v>1857</v>
      </c>
      <c r="C35" s="39">
        <v>0.84610000000000007</v>
      </c>
    </row>
    <row r="36" spans="1:3" x14ac:dyDescent="0.25">
      <c r="A36" s="51">
        <v>36</v>
      </c>
      <c r="B36" s="52" t="s">
        <v>1858</v>
      </c>
      <c r="C36" s="39">
        <v>0.8095</v>
      </c>
    </row>
    <row r="37" spans="1:3" x14ac:dyDescent="0.25">
      <c r="A37" s="51">
        <v>37</v>
      </c>
      <c r="B37" s="52" t="s">
        <v>1859</v>
      </c>
      <c r="C37" s="39">
        <v>0.77670000000000006</v>
      </c>
    </row>
    <row r="38" spans="1:3" x14ac:dyDescent="0.25">
      <c r="A38" s="51">
        <v>38</v>
      </c>
      <c r="B38" s="52" t="s">
        <v>1860</v>
      </c>
      <c r="C38" s="39">
        <v>1.0436000000000001</v>
      </c>
    </row>
    <row r="39" spans="1:3" x14ac:dyDescent="0.25">
      <c r="A39" s="51">
        <v>39</v>
      </c>
      <c r="B39" s="52" t="s">
        <v>1861</v>
      </c>
      <c r="C39" s="39">
        <v>0.81530000000000002</v>
      </c>
    </row>
    <row r="40" spans="1:3" ht="18" x14ac:dyDescent="0.25">
      <c r="A40" s="51">
        <v>40</v>
      </c>
      <c r="B40" s="52" t="s">
        <v>1862</v>
      </c>
      <c r="C40" s="39">
        <v>0.4047</v>
      </c>
    </row>
    <row r="41" spans="1:3" ht="18" x14ac:dyDescent="0.25">
      <c r="A41" s="51">
        <v>41</v>
      </c>
      <c r="B41" s="52" t="s">
        <v>1863</v>
      </c>
      <c r="C41" s="39" t="s">
        <v>1831</v>
      </c>
    </row>
    <row r="42" spans="1:3" x14ac:dyDescent="0.25">
      <c r="A42" s="51">
        <v>42</v>
      </c>
      <c r="B42" s="52" t="s">
        <v>1864</v>
      </c>
      <c r="C42" s="39">
        <v>0.82069999999999999</v>
      </c>
    </row>
    <row r="43" spans="1:3" x14ac:dyDescent="0.25">
      <c r="A43" s="51">
        <v>43</v>
      </c>
      <c r="B43" s="52" t="s">
        <v>1865</v>
      </c>
      <c r="C43" s="39">
        <v>0.78739999999999999</v>
      </c>
    </row>
    <row r="44" spans="1:3" x14ac:dyDescent="0.25">
      <c r="A44" s="51">
        <v>44</v>
      </c>
      <c r="B44" s="52" t="s">
        <v>1866</v>
      </c>
      <c r="C44" s="39">
        <v>0.71600000000000008</v>
      </c>
    </row>
    <row r="45" spans="1:3" x14ac:dyDescent="0.25">
      <c r="A45" s="51">
        <v>45</v>
      </c>
      <c r="B45" s="52" t="s">
        <v>1867</v>
      </c>
      <c r="C45" s="39">
        <v>0.81880000000000008</v>
      </c>
    </row>
    <row r="46" spans="1:3" x14ac:dyDescent="0.25">
      <c r="A46" s="51">
        <v>46</v>
      </c>
      <c r="B46" s="52" t="s">
        <v>1868</v>
      </c>
      <c r="C46" s="39">
        <v>0.91420000000000001</v>
      </c>
    </row>
    <row r="47" spans="1:3" x14ac:dyDescent="0.25">
      <c r="A47" s="51">
        <v>47</v>
      </c>
      <c r="B47" s="52" t="s">
        <v>1869</v>
      </c>
      <c r="C47" s="39">
        <v>0.95340000000000003</v>
      </c>
    </row>
    <row r="48" spans="1:3" x14ac:dyDescent="0.25">
      <c r="A48" s="51">
        <v>48</v>
      </c>
      <c r="B48" s="52" t="s">
        <v>1870</v>
      </c>
      <c r="C48" s="39">
        <v>0.55089999999999995</v>
      </c>
    </row>
    <row r="49" spans="1:5" x14ac:dyDescent="0.25">
      <c r="A49" s="51">
        <v>49</v>
      </c>
      <c r="B49" s="52" t="s">
        <v>1871</v>
      </c>
      <c r="C49" s="39">
        <v>0.80570000000000008</v>
      </c>
    </row>
    <row r="50" spans="1:5" x14ac:dyDescent="0.25">
      <c r="A50" s="51">
        <v>50</v>
      </c>
      <c r="B50" s="52" t="s">
        <v>1872</v>
      </c>
      <c r="C50" s="39">
        <v>1.0666</v>
      </c>
    </row>
    <row r="51" spans="1:5" x14ac:dyDescent="0.25">
      <c r="A51" s="51">
        <v>51</v>
      </c>
      <c r="B51" s="52" t="s">
        <v>1873</v>
      </c>
      <c r="C51" s="39">
        <v>0.71860000000000002</v>
      </c>
    </row>
    <row r="52" spans="1:5" x14ac:dyDescent="0.25">
      <c r="A52" s="51">
        <v>52</v>
      </c>
      <c r="B52" s="52" t="s">
        <v>1874</v>
      </c>
      <c r="C52" s="39">
        <v>0.89850000000000008</v>
      </c>
    </row>
    <row r="53" spans="1:5" x14ac:dyDescent="0.25">
      <c r="A53" s="51">
        <v>53</v>
      </c>
      <c r="B53" s="52" t="s">
        <v>1875</v>
      </c>
      <c r="C53" s="39">
        <v>0.93290000000000006</v>
      </c>
    </row>
    <row r="54" spans="1:5" x14ac:dyDescent="0.25">
      <c r="A54" s="51">
        <v>65</v>
      </c>
      <c r="B54" s="52" t="s">
        <v>1876</v>
      </c>
      <c r="C54" s="39">
        <v>0.96109999999999995</v>
      </c>
    </row>
    <row r="56" spans="1:5" ht="15.75" customHeight="1" x14ac:dyDescent="0.25">
      <c r="A56" s="503" t="s">
        <v>1877</v>
      </c>
      <c r="B56" s="503"/>
      <c r="C56" s="503"/>
    </row>
    <row r="57" spans="1:5" x14ac:dyDescent="0.25">
      <c r="A57" s="503"/>
      <c r="B57" s="503"/>
      <c r="C57" s="503"/>
    </row>
    <row r="58" spans="1:5" x14ac:dyDescent="0.25">
      <c r="A58" s="503"/>
      <c r="B58" s="503"/>
      <c r="C58" s="503"/>
    </row>
    <row r="59" spans="1:5" x14ac:dyDescent="0.25">
      <c r="A59" s="503"/>
      <c r="B59" s="503"/>
      <c r="C59" s="503"/>
    </row>
    <row r="60" spans="1:5" x14ac:dyDescent="0.25">
      <c r="A60" s="503"/>
      <c r="B60" s="503"/>
      <c r="C60" s="503"/>
    </row>
    <row r="61" spans="1:5" x14ac:dyDescent="0.25">
      <c r="A61" s="503"/>
      <c r="B61" s="503"/>
      <c r="C61" s="503"/>
    </row>
    <row r="62" spans="1:5" x14ac:dyDescent="0.25">
      <c r="A62" s="503"/>
      <c r="B62" s="503"/>
      <c r="C62" s="503"/>
    </row>
    <row r="64" spans="1:5" ht="31.7" customHeight="1" x14ac:dyDescent="0.25">
      <c r="A64" s="504" t="s">
        <v>1820</v>
      </c>
      <c r="B64" s="505"/>
      <c r="C64" s="505"/>
      <c r="D64" s="506"/>
      <c r="E64" s="506"/>
    </row>
  </sheetData>
  <sheetProtection algorithmName="SHA-512" hashValue="psequMB2KbWog36phV6QeZWT9XEZNAvsl79L/Uwv+N7/TUDHY2xp1c8NCgBIVvFMLrz83HZ3adZoAOMnc9OitQ==" saltValue="ya4j+FoyCqCHVdeUzlAEYw==" spinCount="100000" sheet="1" objects="1" scenarios="1"/>
  <autoFilter ref="A1:C54" xr:uid="{EAD7FC4A-82A9-42A0-9BC8-D5484279CCBF}"/>
  <mergeCells count="2">
    <mergeCell ref="A56:C62"/>
    <mergeCell ref="A64:E64"/>
  </mergeCells>
  <printOptions horizontalCentered="1"/>
  <pageMargins left="1" right="1" top="1" bottom="1" header="0.5" footer="0.5"/>
  <pageSetup orientation="portrait" r:id="rId1"/>
  <headerFooter>
    <oddHeader>&amp;C&amp;"-,Bold"&amp;16&amp;K0070C0AHCA FY 2022 Wage Index Adjustment Factor Lookup Tool - Rural</oddHeader>
    <oddFooter>&amp;LVer 1.0_09.24.2021&amp;RPage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66562-DF6E-4627-A1A5-8BD374FF837B}">
  <dimension ref="A1"/>
  <sheetViews>
    <sheetView workbookViewId="0">
      <selection activeCell="M12" sqref="M12"/>
    </sheetView>
  </sheetViews>
  <sheetFormatPr defaultRowHeight="15" x14ac:dyDescent="0.25"/>
  <sheetData/>
  <sheetProtection algorithmName="SHA-512" hashValue="k6ErC+mzxXIFaTfmHQ7lNAVB/ZspULknwzhI7fsjkReRl3Vqtt2Ui7HDZy54bpi2BHMW2GPtxve6C45Oh+et8g==" saltValue="+fFpFogwGL5yMAW4yVk+aQ=="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54135-3660-4E19-95AE-D61E631F5147}">
  <dimension ref="A1"/>
  <sheetViews>
    <sheetView workbookViewId="0">
      <selection activeCell="A62" sqref="A62"/>
    </sheetView>
  </sheetViews>
  <sheetFormatPr defaultRowHeight="15" x14ac:dyDescent="0.25"/>
  <sheetData/>
  <sheetProtection algorithmName="SHA-512" hashValue="7Wufbe13IQEBX0rFryngfQRH4aK90ICx2HQ238ythLe83EE03g04nua113e2Xtm+/UsLRxxGm3+EIcWGgU7vdA==" saltValue="OzpIIZCkSZQRh/E/sfHYrQ=="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E4975-4CA3-42AD-847F-77D34FA4C22C}">
  <dimension ref="A1:BI143"/>
  <sheetViews>
    <sheetView topLeftCell="E55" zoomScale="80" zoomScaleNormal="80" workbookViewId="0">
      <selection activeCell="AP89" sqref="AP89"/>
    </sheetView>
  </sheetViews>
  <sheetFormatPr defaultRowHeight="15" x14ac:dyDescent="0.25"/>
  <cols>
    <col min="1" max="1" width="17.42578125" customWidth="1"/>
    <col min="2" max="2" width="18" bestFit="1" customWidth="1"/>
    <col min="4" max="4" width="9.140625" style="65"/>
    <col min="5" max="5" width="11" customWidth="1"/>
    <col min="6" max="6" width="9.140625" style="146"/>
    <col min="8" max="8" width="12.7109375" style="14" customWidth="1"/>
    <col min="11" max="24" width="9.140625" customWidth="1"/>
    <col min="25" max="26" width="9.7109375" customWidth="1"/>
    <col min="27" max="27" width="10.7109375" customWidth="1"/>
    <col min="28" max="42" width="9.140625" customWidth="1"/>
    <col min="44" max="45" width="9.7109375" style="54" customWidth="1"/>
    <col min="46" max="46" width="10.7109375" style="54" customWidth="1"/>
    <col min="47" max="61" width="9.140625" style="54"/>
  </cols>
  <sheetData>
    <row r="1" spans="1:61" ht="15.75" thickBot="1" x14ac:dyDescent="0.3">
      <c r="A1" s="74"/>
      <c r="B1" s="74"/>
      <c r="C1" s="74"/>
      <c r="E1" s="74"/>
      <c r="G1" s="74"/>
      <c r="H1" s="159"/>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R1" s="74"/>
      <c r="AS1" s="74"/>
      <c r="AT1" s="74"/>
      <c r="AU1" s="74"/>
      <c r="AV1" s="74"/>
      <c r="AW1" s="74"/>
      <c r="AX1" s="74"/>
      <c r="AY1" s="74"/>
      <c r="AZ1" s="74"/>
      <c r="BA1" s="74"/>
      <c r="BB1" s="74"/>
      <c r="BC1" s="74"/>
      <c r="BD1" s="74"/>
      <c r="BE1" s="74"/>
      <c r="BF1" s="74"/>
      <c r="BG1" s="74"/>
      <c r="BH1" s="74"/>
      <c r="BI1" s="74"/>
    </row>
    <row r="2" spans="1:61" ht="15.75" thickBot="1" x14ac:dyDescent="0.3">
      <c r="A2" s="74"/>
      <c r="B2" s="74"/>
      <c r="C2" s="74"/>
      <c r="E2" s="74"/>
      <c r="G2" s="74"/>
      <c r="H2" s="159"/>
      <c r="I2" s="74"/>
      <c r="J2" s="74"/>
      <c r="K2" s="74"/>
      <c r="L2" s="74"/>
      <c r="M2" s="74"/>
      <c r="N2" s="74"/>
      <c r="O2" s="74"/>
      <c r="P2" s="74"/>
      <c r="Q2" s="74"/>
      <c r="R2" s="74"/>
      <c r="S2" s="74"/>
      <c r="T2" s="74"/>
      <c r="U2" s="74"/>
      <c r="V2" s="74"/>
      <c r="W2" s="74"/>
      <c r="X2" s="74"/>
      <c r="Y2" s="74"/>
      <c r="Z2" s="74"/>
      <c r="AA2" s="74"/>
      <c r="AB2" s="74" t="s">
        <v>1923</v>
      </c>
      <c r="AC2" s="74"/>
      <c r="AD2" s="74"/>
      <c r="AE2" s="139"/>
      <c r="AF2" s="160">
        <f>'FY22 Rate Calculator_Urban'!E6</f>
        <v>1</v>
      </c>
      <c r="AG2" s="74"/>
      <c r="AH2" s="74"/>
      <c r="AI2" s="74"/>
      <c r="AJ2" s="161"/>
      <c r="AK2" s="74"/>
      <c r="AL2" s="74"/>
      <c r="AM2" s="74"/>
      <c r="AN2" s="74"/>
      <c r="AO2" s="74"/>
      <c r="AP2" s="74"/>
      <c r="AR2" s="74"/>
      <c r="AS2" s="74"/>
      <c r="AT2" s="74"/>
      <c r="AU2" s="74" t="s">
        <v>1923</v>
      </c>
      <c r="AV2" s="74"/>
      <c r="AW2" s="74"/>
      <c r="AX2" s="139"/>
      <c r="AY2" s="160">
        <f>'FY22 Rate Calculator_Urban'!E6</f>
        <v>1</v>
      </c>
      <c r="AZ2" s="74"/>
      <c r="BA2" s="74"/>
      <c r="BB2" s="74"/>
      <c r="BC2" s="161"/>
      <c r="BD2" s="74"/>
      <c r="BE2" s="74"/>
      <c r="BF2" s="74"/>
      <c r="BG2" s="74"/>
      <c r="BH2" s="74"/>
      <c r="BI2" s="74"/>
    </row>
    <row r="3" spans="1:61" ht="15.75" thickBot="1" x14ac:dyDescent="0.3">
      <c r="A3" s="74"/>
      <c r="B3" s="74"/>
      <c r="C3" s="74"/>
      <c r="E3" s="74"/>
      <c r="G3" s="74"/>
      <c r="H3" s="159"/>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R3" s="74"/>
      <c r="AS3" s="74"/>
      <c r="AT3" s="74"/>
      <c r="AU3" s="74"/>
      <c r="AV3" s="74"/>
      <c r="AW3" s="74"/>
      <c r="AX3" s="74"/>
      <c r="AY3" s="74"/>
      <c r="AZ3" s="74"/>
      <c r="BA3" s="74"/>
      <c r="BB3" s="74"/>
      <c r="BC3" s="74"/>
      <c r="BD3" s="74"/>
      <c r="BE3" s="74"/>
      <c r="BF3" s="74"/>
      <c r="BG3" s="74"/>
      <c r="BH3" s="74"/>
      <c r="BI3" s="74"/>
    </row>
    <row r="4" spans="1:61" x14ac:dyDescent="0.25">
      <c r="A4" s="162"/>
      <c r="B4" s="137"/>
      <c r="C4" s="137"/>
      <c r="D4" s="83"/>
      <c r="E4" s="137"/>
      <c r="F4" s="147"/>
      <c r="G4" s="137"/>
      <c r="H4" s="163"/>
      <c r="I4" s="164" t="s">
        <v>89</v>
      </c>
      <c r="J4" s="165"/>
      <c r="K4" s="165"/>
      <c r="L4" s="165"/>
      <c r="M4" s="165"/>
      <c r="N4" s="165"/>
      <c r="O4" s="165"/>
      <c r="P4" s="165"/>
      <c r="Q4" s="165"/>
      <c r="R4" s="165"/>
      <c r="S4" s="165"/>
      <c r="T4" s="165"/>
      <c r="U4" s="165"/>
      <c r="V4" s="166"/>
      <c r="W4" s="167"/>
      <c r="X4" s="74"/>
      <c r="Y4" s="162"/>
      <c r="Z4" s="137"/>
      <c r="AA4" s="168"/>
      <c r="AB4" s="164" t="s">
        <v>1922</v>
      </c>
      <c r="AC4" s="169"/>
      <c r="AD4" s="169"/>
      <c r="AE4" s="169"/>
      <c r="AF4" s="169"/>
      <c r="AG4" s="169"/>
      <c r="AH4" s="169"/>
      <c r="AI4" s="169"/>
      <c r="AJ4" s="169"/>
      <c r="AK4" s="169"/>
      <c r="AL4" s="169"/>
      <c r="AM4" s="169"/>
      <c r="AN4" s="169"/>
      <c r="AO4" s="169"/>
      <c r="AP4" s="170"/>
      <c r="AR4" s="162"/>
      <c r="AS4" s="137"/>
      <c r="AT4" s="168"/>
      <c r="AU4" s="164" t="s">
        <v>1929</v>
      </c>
      <c r="AV4" s="169"/>
      <c r="AW4" s="169"/>
      <c r="AX4" s="169"/>
      <c r="AY4" s="169"/>
      <c r="AZ4" s="169"/>
      <c r="BA4" s="169"/>
      <c r="BB4" s="169"/>
      <c r="BC4" s="169"/>
      <c r="BD4" s="169"/>
      <c r="BE4" s="169"/>
      <c r="BF4" s="169"/>
      <c r="BG4" s="169"/>
      <c r="BH4" s="169"/>
      <c r="BI4" s="170"/>
    </row>
    <row r="5" spans="1:61" ht="30" x14ac:dyDescent="0.25">
      <c r="A5" s="171"/>
      <c r="B5" s="138"/>
      <c r="C5" s="138"/>
      <c r="D5" s="84"/>
      <c r="E5" s="138"/>
      <c r="F5" s="148"/>
      <c r="G5" s="138"/>
      <c r="H5" s="172"/>
      <c r="I5" s="77" t="s">
        <v>1900</v>
      </c>
      <c r="J5" s="75" t="s">
        <v>1901</v>
      </c>
      <c r="K5" s="75" t="s">
        <v>1902</v>
      </c>
      <c r="L5" s="75" t="s">
        <v>1903</v>
      </c>
      <c r="M5" s="75" t="s">
        <v>1904</v>
      </c>
      <c r="N5" s="75" t="s">
        <v>1905</v>
      </c>
      <c r="O5" s="75" t="s">
        <v>1906</v>
      </c>
      <c r="P5" s="75" t="s">
        <v>1907</v>
      </c>
      <c r="Q5" s="75" t="s">
        <v>1908</v>
      </c>
      <c r="R5" s="75" t="s">
        <v>1909</v>
      </c>
      <c r="S5" s="75" t="s">
        <v>1910</v>
      </c>
      <c r="T5" s="75" t="s">
        <v>1911</v>
      </c>
      <c r="U5" s="75" t="s">
        <v>1912</v>
      </c>
      <c r="V5" s="78" t="s">
        <v>1913</v>
      </c>
      <c r="W5" s="101" t="s">
        <v>1914</v>
      </c>
      <c r="X5" s="74"/>
      <c r="Y5" s="171"/>
      <c r="Z5" s="138"/>
      <c r="AA5" s="173"/>
      <c r="AB5" s="77" t="s">
        <v>1900</v>
      </c>
      <c r="AC5" s="75" t="s">
        <v>1901</v>
      </c>
      <c r="AD5" s="75" t="s">
        <v>1902</v>
      </c>
      <c r="AE5" s="75" t="s">
        <v>1903</v>
      </c>
      <c r="AF5" s="75" t="s">
        <v>1904</v>
      </c>
      <c r="AG5" s="75" t="s">
        <v>1905</v>
      </c>
      <c r="AH5" s="75" t="s">
        <v>1906</v>
      </c>
      <c r="AI5" s="75" t="s">
        <v>1907</v>
      </c>
      <c r="AJ5" s="75" t="s">
        <v>1908</v>
      </c>
      <c r="AK5" s="75" t="s">
        <v>1909</v>
      </c>
      <c r="AL5" s="75" t="s">
        <v>1910</v>
      </c>
      <c r="AM5" s="75" t="s">
        <v>1911</v>
      </c>
      <c r="AN5" s="75" t="s">
        <v>1912</v>
      </c>
      <c r="AO5" s="76" t="s">
        <v>1913</v>
      </c>
      <c r="AP5" s="78" t="s">
        <v>1914</v>
      </c>
      <c r="AR5" s="171"/>
      <c r="AS5" s="138"/>
      <c r="AT5" s="173"/>
      <c r="AU5" s="77" t="s">
        <v>1900</v>
      </c>
      <c r="AV5" s="75" t="s">
        <v>1901</v>
      </c>
      <c r="AW5" s="75" t="s">
        <v>1902</v>
      </c>
      <c r="AX5" s="75" t="s">
        <v>1903</v>
      </c>
      <c r="AY5" s="75" t="s">
        <v>1904</v>
      </c>
      <c r="AZ5" s="75" t="s">
        <v>1905</v>
      </c>
      <c r="BA5" s="75" t="s">
        <v>1906</v>
      </c>
      <c r="BB5" s="75" t="s">
        <v>1907</v>
      </c>
      <c r="BC5" s="75" t="s">
        <v>1908</v>
      </c>
      <c r="BD5" s="75" t="s">
        <v>1909</v>
      </c>
      <c r="BE5" s="75" t="s">
        <v>1910</v>
      </c>
      <c r="BF5" s="75" t="s">
        <v>1911</v>
      </c>
      <c r="BG5" s="75" t="s">
        <v>1912</v>
      </c>
      <c r="BH5" s="76" t="s">
        <v>1913</v>
      </c>
      <c r="BI5" s="78" t="s">
        <v>1914</v>
      </c>
    </row>
    <row r="6" spans="1:61" ht="60" customHeight="1" x14ac:dyDescent="0.25">
      <c r="A6" s="31" t="s">
        <v>0</v>
      </c>
      <c r="B6" s="2" t="s">
        <v>1</v>
      </c>
      <c r="C6" s="3" t="s">
        <v>2</v>
      </c>
      <c r="D6" s="3" t="s">
        <v>87</v>
      </c>
      <c r="E6" s="4" t="s">
        <v>3</v>
      </c>
      <c r="F6" s="5" t="s">
        <v>4</v>
      </c>
      <c r="G6" s="5" t="s">
        <v>1921</v>
      </c>
      <c r="H6" s="85" t="s">
        <v>91</v>
      </c>
      <c r="I6" s="31" t="s">
        <v>93</v>
      </c>
      <c r="J6" s="1" t="s">
        <v>93</v>
      </c>
      <c r="K6" s="1" t="s">
        <v>93</v>
      </c>
      <c r="L6" s="1" t="s">
        <v>93</v>
      </c>
      <c r="M6" s="1" t="s">
        <v>93</v>
      </c>
      <c r="N6" s="1" t="s">
        <v>93</v>
      </c>
      <c r="O6" s="1" t="s">
        <v>93</v>
      </c>
      <c r="P6" s="1" t="s">
        <v>93</v>
      </c>
      <c r="Q6" s="1" t="s">
        <v>93</v>
      </c>
      <c r="R6" s="1" t="s">
        <v>93</v>
      </c>
      <c r="S6" s="1" t="s">
        <v>93</v>
      </c>
      <c r="T6" s="1" t="s">
        <v>93</v>
      </c>
      <c r="U6" s="1" t="s">
        <v>93</v>
      </c>
      <c r="V6" s="32" t="s">
        <v>93</v>
      </c>
      <c r="W6" s="33" t="s">
        <v>93</v>
      </c>
      <c r="X6" s="74"/>
      <c r="Y6" s="31" t="s">
        <v>1881</v>
      </c>
      <c r="Z6" s="1" t="s">
        <v>1879</v>
      </c>
      <c r="AA6" s="32" t="s">
        <v>1882</v>
      </c>
      <c r="AB6" s="31" t="s">
        <v>93</v>
      </c>
      <c r="AC6" s="1" t="s">
        <v>93</v>
      </c>
      <c r="AD6" s="1" t="s">
        <v>93</v>
      </c>
      <c r="AE6" s="1" t="s">
        <v>93</v>
      </c>
      <c r="AF6" s="1" t="s">
        <v>93</v>
      </c>
      <c r="AG6" s="1" t="s">
        <v>93</v>
      </c>
      <c r="AH6" s="1" t="s">
        <v>93</v>
      </c>
      <c r="AI6" s="1" t="s">
        <v>93</v>
      </c>
      <c r="AJ6" s="1" t="s">
        <v>93</v>
      </c>
      <c r="AK6" s="1" t="s">
        <v>93</v>
      </c>
      <c r="AL6" s="1" t="s">
        <v>93</v>
      </c>
      <c r="AM6" s="1" t="s">
        <v>93</v>
      </c>
      <c r="AN6" s="1" t="s">
        <v>93</v>
      </c>
      <c r="AO6" s="32" t="s">
        <v>93</v>
      </c>
      <c r="AP6" s="33" t="s">
        <v>93</v>
      </c>
      <c r="AR6" s="31" t="s">
        <v>1881</v>
      </c>
      <c r="AS6" s="1" t="s">
        <v>1879</v>
      </c>
      <c r="AT6" s="32" t="s">
        <v>1934</v>
      </c>
      <c r="AU6" s="31" t="s">
        <v>1933</v>
      </c>
      <c r="AV6" s="31" t="s">
        <v>1933</v>
      </c>
      <c r="AW6" s="31" t="s">
        <v>1933</v>
      </c>
      <c r="AX6" s="31" t="s">
        <v>1933</v>
      </c>
      <c r="AY6" s="31" t="s">
        <v>1933</v>
      </c>
      <c r="AZ6" s="31" t="s">
        <v>1933</v>
      </c>
      <c r="BA6" s="31" t="s">
        <v>1933</v>
      </c>
      <c r="BB6" s="31" t="s">
        <v>1933</v>
      </c>
      <c r="BC6" s="31" t="s">
        <v>1933</v>
      </c>
      <c r="BD6" s="31" t="s">
        <v>1933</v>
      </c>
      <c r="BE6" s="31" t="s">
        <v>1933</v>
      </c>
      <c r="BF6" s="31" t="s">
        <v>1933</v>
      </c>
      <c r="BG6" s="31" t="s">
        <v>1933</v>
      </c>
      <c r="BH6" s="31" t="s">
        <v>1933</v>
      </c>
      <c r="BI6" s="31" t="s">
        <v>1949</v>
      </c>
    </row>
    <row r="7" spans="1:61" x14ac:dyDescent="0.25">
      <c r="A7" s="86" t="s">
        <v>1953</v>
      </c>
      <c r="B7" s="6" t="s">
        <v>6</v>
      </c>
      <c r="C7" s="7">
        <v>5465</v>
      </c>
      <c r="D7" s="60">
        <v>3.0000000000000001E-3</v>
      </c>
      <c r="E7" s="287">
        <v>109.51</v>
      </c>
      <c r="F7" s="324">
        <v>4.0599999999999996</v>
      </c>
      <c r="G7" s="291">
        <f>E7*F7</f>
        <v>444.61059999999998</v>
      </c>
      <c r="H7" s="174">
        <f>G7*0.6</f>
        <v>266.76635999999996</v>
      </c>
      <c r="I7" s="175">
        <f>H7</f>
        <v>266.76635999999996</v>
      </c>
      <c r="J7" s="176">
        <f>H7</f>
        <v>266.76635999999996</v>
      </c>
      <c r="K7" s="176">
        <f>H7</f>
        <v>266.76635999999996</v>
      </c>
      <c r="L7" s="176">
        <f>H7</f>
        <v>266.76635999999996</v>
      </c>
      <c r="M7" s="176">
        <f>H7</f>
        <v>266.76635999999996</v>
      </c>
      <c r="N7" s="176">
        <f>H7</f>
        <v>266.76635999999996</v>
      </c>
      <c r="O7" s="176">
        <f>H7</f>
        <v>266.76635999999996</v>
      </c>
      <c r="P7" s="176">
        <f>H7</f>
        <v>266.76635999999996</v>
      </c>
      <c r="Q7" s="176">
        <f>H7</f>
        <v>266.76635999999996</v>
      </c>
      <c r="R7" s="176">
        <f>H7</f>
        <v>266.76635999999996</v>
      </c>
      <c r="S7" s="176">
        <f>H7</f>
        <v>266.76635999999996</v>
      </c>
      <c r="T7" s="176">
        <f>H7</f>
        <v>266.76635999999996</v>
      </c>
      <c r="U7" s="176">
        <f>H7</f>
        <v>266.76635999999996</v>
      </c>
      <c r="V7" s="177">
        <f>H7</f>
        <v>266.76635999999996</v>
      </c>
      <c r="W7" s="178">
        <f>H7</f>
        <v>266.76635999999996</v>
      </c>
      <c r="X7" s="74"/>
      <c r="Y7" s="175">
        <f>H7*0.704</f>
        <v>187.80351743999995</v>
      </c>
      <c r="Z7" s="176">
        <f>H7-Y7</f>
        <v>78.962842560000013</v>
      </c>
      <c r="AA7" s="177">
        <f>(Y7*AF2)+Z7</f>
        <v>266.76635999999996</v>
      </c>
      <c r="AB7" s="175">
        <f>AA7</f>
        <v>266.76635999999996</v>
      </c>
      <c r="AC7" s="176">
        <f>AA7</f>
        <v>266.76635999999996</v>
      </c>
      <c r="AD7" s="176">
        <f>AA7</f>
        <v>266.76635999999996</v>
      </c>
      <c r="AE7" s="176">
        <f>AA7</f>
        <v>266.76635999999996</v>
      </c>
      <c r="AF7" s="176">
        <f>AA7</f>
        <v>266.76635999999996</v>
      </c>
      <c r="AG7" s="176">
        <f>AA7</f>
        <v>266.76635999999996</v>
      </c>
      <c r="AH7" s="176">
        <f>AA7</f>
        <v>266.76635999999996</v>
      </c>
      <c r="AI7" s="176">
        <f>AA7</f>
        <v>266.76635999999996</v>
      </c>
      <c r="AJ7" s="176">
        <f>AA7</f>
        <v>266.76635999999996</v>
      </c>
      <c r="AK7" s="176">
        <f>AA7</f>
        <v>266.76635999999996</v>
      </c>
      <c r="AL7" s="176">
        <f>AA7</f>
        <v>266.76635999999996</v>
      </c>
      <c r="AM7" s="176">
        <f>AA7</f>
        <v>266.76635999999996</v>
      </c>
      <c r="AN7" s="176">
        <f>AA7</f>
        <v>266.76635999999996</v>
      </c>
      <c r="AO7" s="177">
        <f>AA7</f>
        <v>266.76635999999996</v>
      </c>
      <c r="AP7" s="178">
        <f>AA7</f>
        <v>266.76635999999996</v>
      </c>
      <c r="AR7" s="302">
        <f t="shared" ref="AR7:AR31" si="0">G7*0.704</f>
        <v>313.00586239999996</v>
      </c>
      <c r="AS7" s="303">
        <f>G7-AR7</f>
        <v>131.60473760000002</v>
      </c>
      <c r="AT7" s="304">
        <f>(AR7*AY2)+AS7</f>
        <v>444.61059999999998</v>
      </c>
      <c r="AU7" s="302">
        <f>AT7</f>
        <v>444.61059999999998</v>
      </c>
      <c r="AV7" s="303">
        <f>AT7</f>
        <v>444.61059999999998</v>
      </c>
      <c r="AW7" s="303">
        <f>AT7</f>
        <v>444.61059999999998</v>
      </c>
      <c r="AX7" s="303">
        <f>AT7</f>
        <v>444.61059999999998</v>
      </c>
      <c r="AY7" s="303">
        <f>AT7</f>
        <v>444.61059999999998</v>
      </c>
      <c r="AZ7" s="303">
        <f>AT7</f>
        <v>444.61059999999998</v>
      </c>
      <c r="BA7" s="303">
        <f>AT7</f>
        <v>444.61059999999998</v>
      </c>
      <c r="BB7" s="303">
        <f>AT7</f>
        <v>444.61059999999998</v>
      </c>
      <c r="BC7" s="303">
        <f>AT7</f>
        <v>444.61059999999998</v>
      </c>
      <c r="BD7" s="303">
        <f>AT7</f>
        <v>444.61059999999998</v>
      </c>
      <c r="BE7" s="303">
        <f>AT7</f>
        <v>444.61059999999998</v>
      </c>
      <c r="BF7" s="303">
        <f>AT7</f>
        <v>444.61059999999998</v>
      </c>
      <c r="BG7" s="303">
        <f>AT7</f>
        <v>444.61059999999998</v>
      </c>
      <c r="BH7" s="304">
        <f>AT7</f>
        <v>444.61059999999998</v>
      </c>
      <c r="BI7" s="317"/>
    </row>
    <row r="8" spans="1:61" x14ac:dyDescent="0.25">
      <c r="A8" s="87" t="s">
        <v>1954</v>
      </c>
      <c r="B8" s="15" t="s">
        <v>6</v>
      </c>
      <c r="C8" s="16">
        <v>11029</v>
      </c>
      <c r="D8" s="61">
        <v>6.0000000000000001E-3</v>
      </c>
      <c r="E8" s="289">
        <v>109.51</v>
      </c>
      <c r="F8" s="290">
        <v>3.07</v>
      </c>
      <c r="G8" s="291">
        <f t="shared" ref="G8:G31" si="1">E8*F8</f>
        <v>336.19569999999999</v>
      </c>
      <c r="H8" s="174">
        <f t="shared" ref="H8:H31" si="2">G8*0.6</f>
        <v>201.71741999999998</v>
      </c>
      <c r="I8" s="175">
        <f t="shared" ref="I8:I31" si="3">H8</f>
        <v>201.71741999999998</v>
      </c>
      <c r="J8" s="176">
        <f t="shared" ref="J8:J31" si="4">H8</f>
        <v>201.71741999999998</v>
      </c>
      <c r="K8" s="176">
        <f t="shared" ref="K8:K31" si="5">H8</f>
        <v>201.71741999999998</v>
      </c>
      <c r="L8" s="176">
        <f t="shared" ref="L8:L31" si="6">H8</f>
        <v>201.71741999999998</v>
      </c>
      <c r="M8" s="176">
        <f t="shared" ref="M8:M31" si="7">H8</f>
        <v>201.71741999999998</v>
      </c>
      <c r="N8" s="176">
        <f t="shared" ref="N8:N31" si="8">H8</f>
        <v>201.71741999999998</v>
      </c>
      <c r="O8" s="176">
        <f t="shared" ref="O8:O31" si="9">H8</f>
        <v>201.71741999999998</v>
      </c>
      <c r="P8" s="176">
        <f t="shared" ref="P8:P31" si="10">H8</f>
        <v>201.71741999999998</v>
      </c>
      <c r="Q8" s="176">
        <f t="shared" ref="Q8:Q31" si="11">H8</f>
        <v>201.71741999999998</v>
      </c>
      <c r="R8" s="176">
        <f t="shared" ref="R8:R31" si="12">H8</f>
        <v>201.71741999999998</v>
      </c>
      <c r="S8" s="176">
        <f t="shared" ref="S8:S31" si="13">H8</f>
        <v>201.71741999999998</v>
      </c>
      <c r="T8" s="176">
        <f t="shared" ref="T8:T31" si="14">H8</f>
        <v>201.71741999999998</v>
      </c>
      <c r="U8" s="176">
        <f t="shared" ref="U8:U31" si="15">H8</f>
        <v>201.71741999999998</v>
      </c>
      <c r="V8" s="177">
        <f t="shared" ref="V8:V31" si="16">H8</f>
        <v>201.71741999999998</v>
      </c>
      <c r="W8" s="178">
        <f t="shared" ref="W8:W31" si="17">H8</f>
        <v>201.71741999999998</v>
      </c>
      <c r="X8" s="74"/>
      <c r="Y8" s="175">
        <f t="shared" ref="Y8:Y31" si="18">H8*0.704</f>
        <v>142.00906367999997</v>
      </c>
      <c r="Z8" s="176">
        <f t="shared" ref="Z8:Z31" si="19">H8-Y8</f>
        <v>59.708356320000007</v>
      </c>
      <c r="AA8" s="177">
        <f>(Y8*AF2)+Z8</f>
        <v>201.71741999999998</v>
      </c>
      <c r="AB8" s="175">
        <f t="shared" ref="AB8:AB31" si="20">AA8</f>
        <v>201.71741999999998</v>
      </c>
      <c r="AC8" s="176">
        <f t="shared" ref="AC8:AC31" si="21">AA8</f>
        <v>201.71741999999998</v>
      </c>
      <c r="AD8" s="176">
        <f t="shared" ref="AD8:AD31" si="22">AA8</f>
        <v>201.71741999999998</v>
      </c>
      <c r="AE8" s="176">
        <f t="shared" ref="AE8:AE31" si="23">AA8</f>
        <v>201.71741999999998</v>
      </c>
      <c r="AF8" s="176">
        <f t="shared" ref="AF8:AF31" si="24">AA8</f>
        <v>201.71741999999998</v>
      </c>
      <c r="AG8" s="176">
        <f t="shared" ref="AG8:AG31" si="25">AA8</f>
        <v>201.71741999999998</v>
      </c>
      <c r="AH8" s="176">
        <f t="shared" ref="AH8:AH31" si="26">AA8</f>
        <v>201.71741999999998</v>
      </c>
      <c r="AI8" s="176">
        <f t="shared" ref="AI8:AI31" si="27">AA8</f>
        <v>201.71741999999998</v>
      </c>
      <c r="AJ8" s="176">
        <f t="shared" ref="AJ8:AJ31" si="28">AA8</f>
        <v>201.71741999999998</v>
      </c>
      <c r="AK8" s="176">
        <f t="shared" ref="AK8:AK31" si="29">AA8</f>
        <v>201.71741999999998</v>
      </c>
      <c r="AL8" s="176">
        <f t="shared" ref="AL8:AL31" si="30">AA8</f>
        <v>201.71741999999998</v>
      </c>
      <c r="AM8" s="176">
        <f t="shared" ref="AM8:AM31" si="31">AA8</f>
        <v>201.71741999999998</v>
      </c>
      <c r="AN8" s="176">
        <f t="shared" ref="AN8:AN31" si="32">AA8</f>
        <v>201.71741999999998</v>
      </c>
      <c r="AO8" s="177">
        <f t="shared" ref="AO8:AO31" si="33">AA8</f>
        <v>201.71741999999998</v>
      </c>
      <c r="AP8" s="178">
        <f t="shared" ref="AP8:AP31" si="34">AA8</f>
        <v>201.71741999999998</v>
      </c>
      <c r="AR8" s="302">
        <f t="shared" si="0"/>
        <v>236.68177279999998</v>
      </c>
      <c r="AS8" s="303">
        <f t="shared" ref="AS8:AS31" si="35">G8-AR8</f>
        <v>99.513927200000012</v>
      </c>
      <c r="AT8" s="304">
        <f>(AR8*AY2)+AS8</f>
        <v>336.19569999999999</v>
      </c>
      <c r="AU8" s="302">
        <f t="shared" ref="AU8:AU31" si="36">AT8</f>
        <v>336.19569999999999</v>
      </c>
      <c r="AV8" s="303">
        <f t="shared" ref="AV8:AV31" si="37">AT8</f>
        <v>336.19569999999999</v>
      </c>
      <c r="AW8" s="303">
        <f t="shared" ref="AW8:AW31" si="38">AT8</f>
        <v>336.19569999999999</v>
      </c>
      <c r="AX8" s="303">
        <f t="shared" ref="AX8:AX31" si="39">AT8</f>
        <v>336.19569999999999</v>
      </c>
      <c r="AY8" s="303">
        <f t="shared" ref="AY8:AY31" si="40">AT8</f>
        <v>336.19569999999999</v>
      </c>
      <c r="AZ8" s="303">
        <f t="shared" ref="AZ8:AZ31" si="41">AT8</f>
        <v>336.19569999999999</v>
      </c>
      <c r="BA8" s="303">
        <f t="shared" ref="BA8:BA31" si="42">AT8</f>
        <v>336.19569999999999</v>
      </c>
      <c r="BB8" s="303">
        <f t="shared" ref="BB8:BB31" si="43">AT8</f>
        <v>336.19569999999999</v>
      </c>
      <c r="BC8" s="303">
        <f t="shared" ref="BC8:BC31" si="44">AT8</f>
        <v>336.19569999999999</v>
      </c>
      <c r="BD8" s="303">
        <f t="shared" ref="BD8:BD31" si="45">AT8</f>
        <v>336.19569999999999</v>
      </c>
      <c r="BE8" s="303">
        <f t="shared" ref="BE8:BE31" si="46">AT8</f>
        <v>336.19569999999999</v>
      </c>
      <c r="BF8" s="303">
        <f t="shared" ref="BF8:BF31" si="47">AT8</f>
        <v>336.19569999999999</v>
      </c>
      <c r="BG8" s="303">
        <f t="shared" ref="BG8:BG31" si="48">AT8</f>
        <v>336.19569999999999</v>
      </c>
      <c r="BH8" s="304">
        <f t="shared" ref="BH8:BH31" si="49">AT8</f>
        <v>336.19569999999999</v>
      </c>
      <c r="BI8" s="317"/>
    </row>
    <row r="9" spans="1:61" x14ac:dyDescent="0.25">
      <c r="A9" s="87" t="s">
        <v>1955</v>
      </c>
      <c r="B9" s="15" t="s">
        <v>6</v>
      </c>
      <c r="C9" s="16">
        <v>20089</v>
      </c>
      <c r="D9" s="61">
        <v>1.0999999999999999E-2</v>
      </c>
      <c r="E9" s="289">
        <v>109.51</v>
      </c>
      <c r="F9" s="290">
        <v>2.93</v>
      </c>
      <c r="G9" s="291">
        <f t="shared" si="1"/>
        <v>320.86430000000001</v>
      </c>
      <c r="H9" s="174">
        <f t="shared" si="2"/>
        <v>192.51858000000001</v>
      </c>
      <c r="I9" s="175">
        <f t="shared" si="3"/>
        <v>192.51858000000001</v>
      </c>
      <c r="J9" s="176">
        <f t="shared" si="4"/>
        <v>192.51858000000001</v>
      </c>
      <c r="K9" s="176">
        <f t="shared" si="5"/>
        <v>192.51858000000001</v>
      </c>
      <c r="L9" s="176">
        <f t="shared" si="6"/>
        <v>192.51858000000001</v>
      </c>
      <c r="M9" s="176">
        <f t="shared" si="7"/>
        <v>192.51858000000001</v>
      </c>
      <c r="N9" s="176">
        <f t="shared" si="8"/>
        <v>192.51858000000001</v>
      </c>
      <c r="O9" s="176">
        <f t="shared" si="9"/>
        <v>192.51858000000001</v>
      </c>
      <c r="P9" s="176">
        <f t="shared" si="10"/>
        <v>192.51858000000001</v>
      </c>
      <c r="Q9" s="176">
        <f t="shared" si="11"/>
        <v>192.51858000000001</v>
      </c>
      <c r="R9" s="176">
        <f t="shared" si="12"/>
        <v>192.51858000000001</v>
      </c>
      <c r="S9" s="176">
        <f t="shared" si="13"/>
        <v>192.51858000000001</v>
      </c>
      <c r="T9" s="176">
        <f t="shared" si="14"/>
        <v>192.51858000000001</v>
      </c>
      <c r="U9" s="176">
        <f t="shared" si="15"/>
        <v>192.51858000000001</v>
      </c>
      <c r="V9" s="177">
        <f t="shared" si="16"/>
        <v>192.51858000000001</v>
      </c>
      <c r="W9" s="178">
        <f t="shared" si="17"/>
        <v>192.51858000000001</v>
      </c>
      <c r="X9" s="74"/>
      <c r="Y9" s="175">
        <f t="shared" si="18"/>
        <v>135.53308032000001</v>
      </c>
      <c r="Z9" s="176">
        <f t="shared" si="19"/>
        <v>56.985499680000004</v>
      </c>
      <c r="AA9" s="177">
        <f>(Y9*AF2)+Z9</f>
        <v>192.51858000000001</v>
      </c>
      <c r="AB9" s="175">
        <f t="shared" si="20"/>
        <v>192.51858000000001</v>
      </c>
      <c r="AC9" s="176">
        <f t="shared" si="21"/>
        <v>192.51858000000001</v>
      </c>
      <c r="AD9" s="176">
        <f t="shared" si="22"/>
        <v>192.51858000000001</v>
      </c>
      <c r="AE9" s="176">
        <f t="shared" si="23"/>
        <v>192.51858000000001</v>
      </c>
      <c r="AF9" s="176">
        <f t="shared" si="24"/>
        <v>192.51858000000001</v>
      </c>
      <c r="AG9" s="176">
        <f t="shared" si="25"/>
        <v>192.51858000000001</v>
      </c>
      <c r="AH9" s="176">
        <f t="shared" si="26"/>
        <v>192.51858000000001</v>
      </c>
      <c r="AI9" s="176">
        <f t="shared" si="27"/>
        <v>192.51858000000001</v>
      </c>
      <c r="AJ9" s="176">
        <f t="shared" si="28"/>
        <v>192.51858000000001</v>
      </c>
      <c r="AK9" s="176">
        <f t="shared" si="29"/>
        <v>192.51858000000001</v>
      </c>
      <c r="AL9" s="176">
        <f t="shared" si="30"/>
        <v>192.51858000000001</v>
      </c>
      <c r="AM9" s="176">
        <f t="shared" si="31"/>
        <v>192.51858000000001</v>
      </c>
      <c r="AN9" s="176">
        <f t="shared" si="32"/>
        <v>192.51858000000001</v>
      </c>
      <c r="AO9" s="177">
        <f t="shared" si="33"/>
        <v>192.51858000000001</v>
      </c>
      <c r="AP9" s="178">
        <f t="shared" si="34"/>
        <v>192.51858000000001</v>
      </c>
      <c r="AR9" s="302">
        <f t="shared" si="0"/>
        <v>225.88846720000001</v>
      </c>
      <c r="AS9" s="303">
        <f t="shared" si="35"/>
        <v>94.975832800000006</v>
      </c>
      <c r="AT9" s="304">
        <f>(AR9*AY2)+AS9</f>
        <v>320.86430000000001</v>
      </c>
      <c r="AU9" s="302">
        <f t="shared" si="36"/>
        <v>320.86430000000001</v>
      </c>
      <c r="AV9" s="303">
        <f t="shared" si="37"/>
        <v>320.86430000000001</v>
      </c>
      <c r="AW9" s="303">
        <f t="shared" si="38"/>
        <v>320.86430000000001</v>
      </c>
      <c r="AX9" s="303">
        <f t="shared" si="39"/>
        <v>320.86430000000001</v>
      </c>
      <c r="AY9" s="303">
        <f t="shared" si="40"/>
        <v>320.86430000000001</v>
      </c>
      <c r="AZ9" s="303">
        <f t="shared" si="41"/>
        <v>320.86430000000001</v>
      </c>
      <c r="BA9" s="303">
        <f t="shared" si="42"/>
        <v>320.86430000000001</v>
      </c>
      <c r="BB9" s="303">
        <f t="shared" si="43"/>
        <v>320.86430000000001</v>
      </c>
      <c r="BC9" s="303">
        <f t="shared" si="44"/>
        <v>320.86430000000001</v>
      </c>
      <c r="BD9" s="303">
        <f t="shared" si="45"/>
        <v>320.86430000000001</v>
      </c>
      <c r="BE9" s="303">
        <f t="shared" si="46"/>
        <v>320.86430000000001</v>
      </c>
      <c r="BF9" s="303">
        <f t="shared" si="47"/>
        <v>320.86430000000001</v>
      </c>
      <c r="BG9" s="303">
        <f t="shared" si="48"/>
        <v>320.86430000000001</v>
      </c>
      <c r="BH9" s="304">
        <f t="shared" si="49"/>
        <v>320.86430000000001</v>
      </c>
      <c r="BI9" s="317"/>
    </row>
    <row r="10" spans="1:61" x14ac:dyDescent="0.25">
      <c r="A10" s="87" t="s">
        <v>1956</v>
      </c>
      <c r="B10" s="15" t="s">
        <v>10</v>
      </c>
      <c r="C10" s="16">
        <v>6545</v>
      </c>
      <c r="D10" s="61">
        <v>4.0000000000000001E-3</v>
      </c>
      <c r="E10" s="289">
        <v>109.51</v>
      </c>
      <c r="F10" s="290">
        <v>2.4</v>
      </c>
      <c r="G10" s="291">
        <f t="shared" si="1"/>
        <v>262.82400000000001</v>
      </c>
      <c r="H10" s="174">
        <f t="shared" si="2"/>
        <v>157.6944</v>
      </c>
      <c r="I10" s="175">
        <f t="shared" si="3"/>
        <v>157.6944</v>
      </c>
      <c r="J10" s="176">
        <f t="shared" si="4"/>
        <v>157.6944</v>
      </c>
      <c r="K10" s="176">
        <f t="shared" si="5"/>
        <v>157.6944</v>
      </c>
      <c r="L10" s="176">
        <f t="shared" si="6"/>
        <v>157.6944</v>
      </c>
      <c r="M10" s="176">
        <f t="shared" si="7"/>
        <v>157.6944</v>
      </c>
      <c r="N10" s="176">
        <f t="shared" si="8"/>
        <v>157.6944</v>
      </c>
      <c r="O10" s="176">
        <f t="shared" si="9"/>
        <v>157.6944</v>
      </c>
      <c r="P10" s="176">
        <f t="shared" si="10"/>
        <v>157.6944</v>
      </c>
      <c r="Q10" s="176">
        <f t="shared" si="11"/>
        <v>157.6944</v>
      </c>
      <c r="R10" s="176">
        <f t="shared" si="12"/>
        <v>157.6944</v>
      </c>
      <c r="S10" s="176">
        <f t="shared" si="13"/>
        <v>157.6944</v>
      </c>
      <c r="T10" s="176">
        <f t="shared" si="14"/>
        <v>157.6944</v>
      </c>
      <c r="U10" s="176">
        <f t="shared" si="15"/>
        <v>157.6944</v>
      </c>
      <c r="V10" s="177">
        <f t="shared" si="16"/>
        <v>157.6944</v>
      </c>
      <c r="W10" s="178">
        <f t="shared" si="17"/>
        <v>157.6944</v>
      </c>
      <c r="X10" s="74"/>
      <c r="Y10" s="175">
        <f t="shared" si="18"/>
        <v>111.01685759999999</v>
      </c>
      <c r="Z10" s="176">
        <f t="shared" si="19"/>
        <v>46.677542400000007</v>
      </c>
      <c r="AA10" s="177">
        <f>(Y10*AF2)+Z10</f>
        <v>157.6944</v>
      </c>
      <c r="AB10" s="175">
        <f t="shared" si="20"/>
        <v>157.6944</v>
      </c>
      <c r="AC10" s="176">
        <f t="shared" si="21"/>
        <v>157.6944</v>
      </c>
      <c r="AD10" s="176">
        <f t="shared" si="22"/>
        <v>157.6944</v>
      </c>
      <c r="AE10" s="176">
        <f t="shared" si="23"/>
        <v>157.6944</v>
      </c>
      <c r="AF10" s="176">
        <f t="shared" si="24"/>
        <v>157.6944</v>
      </c>
      <c r="AG10" s="176">
        <f t="shared" si="25"/>
        <v>157.6944</v>
      </c>
      <c r="AH10" s="176">
        <f t="shared" si="26"/>
        <v>157.6944</v>
      </c>
      <c r="AI10" s="176">
        <f t="shared" si="27"/>
        <v>157.6944</v>
      </c>
      <c r="AJ10" s="176">
        <f t="shared" si="28"/>
        <v>157.6944</v>
      </c>
      <c r="AK10" s="176">
        <f t="shared" si="29"/>
        <v>157.6944</v>
      </c>
      <c r="AL10" s="176">
        <f t="shared" si="30"/>
        <v>157.6944</v>
      </c>
      <c r="AM10" s="176">
        <f t="shared" si="31"/>
        <v>157.6944</v>
      </c>
      <c r="AN10" s="176">
        <f t="shared" si="32"/>
        <v>157.6944</v>
      </c>
      <c r="AO10" s="177">
        <f t="shared" si="33"/>
        <v>157.6944</v>
      </c>
      <c r="AP10" s="178">
        <f t="shared" si="34"/>
        <v>157.6944</v>
      </c>
      <c r="AR10" s="302">
        <f t="shared" si="0"/>
        <v>185.02809600000001</v>
      </c>
      <c r="AS10" s="303">
        <f t="shared" si="35"/>
        <v>77.795904000000007</v>
      </c>
      <c r="AT10" s="304">
        <f>(AR10*AY2)+AS10</f>
        <v>262.82400000000001</v>
      </c>
      <c r="AU10" s="302">
        <f t="shared" si="36"/>
        <v>262.82400000000001</v>
      </c>
      <c r="AV10" s="303">
        <f t="shared" si="37"/>
        <v>262.82400000000001</v>
      </c>
      <c r="AW10" s="303">
        <f t="shared" si="38"/>
        <v>262.82400000000001</v>
      </c>
      <c r="AX10" s="303">
        <f t="shared" si="39"/>
        <v>262.82400000000001</v>
      </c>
      <c r="AY10" s="303">
        <f t="shared" si="40"/>
        <v>262.82400000000001</v>
      </c>
      <c r="AZ10" s="303">
        <f t="shared" si="41"/>
        <v>262.82400000000001</v>
      </c>
      <c r="BA10" s="303">
        <f t="shared" si="42"/>
        <v>262.82400000000001</v>
      </c>
      <c r="BB10" s="303">
        <f t="shared" si="43"/>
        <v>262.82400000000001</v>
      </c>
      <c r="BC10" s="303">
        <f t="shared" si="44"/>
        <v>262.82400000000001</v>
      </c>
      <c r="BD10" s="303">
        <f t="shared" si="45"/>
        <v>262.82400000000001</v>
      </c>
      <c r="BE10" s="303">
        <f t="shared" si="46"/>
        <v>262.82400000000001</v>
      </c>
      <c r="BF10" s="303">
        <f t="shared" si="47"/>
        <v>262.82400000000001</v>
      </c>
      <c r="BG10" s="303">
        <f t="shared" si="48"/>
        <v>262.82400000000001</v>
      </c>
      <c r="BH10" s="304">
        <f t="shared" si="49"/>
        <v>262.82400000000001</v>
      </c>
      <c r="BI10" s="317"/>
    </row>
    <row r="11" spans="1:61" x14ac:dyDescent="0.25">
      <c r="A11" s="87" t="s">
        <v>1957</v>
      </c>
      <c r="B11" s="15" t="s">
        <v>12</v>
      </c>
      <c r="C11" s="16">
        <v>10921</v>
      </c>
      <c r="D11" s="61">
        <v>6.0000000000000001E-3</v>
      </c>
      <c r="E11" s="289">
        <v>109.51</v>
      </c>
      <c r="F11" s="290">
        <v>2.2400000000000002</v>
      </c>
      <c r="G11" s="291">
        <f t="shared" si="1"/>
        <v>245.30240000000003</v>
      </c>
      <c r="H11" s="174">
        <f t="shared" si="2"/>
        <v>147.18144000000001</v>
      </c>
      <c r="I11" s="175">
        <f t="shared" si="3"/>
        <v>147.18144000000001</v>
      </c>
      <c r="J11" s="176">
        <f t="shared" si="4"/>
        <v>147.18144000000001</v>
      </c>
      <c r="K11" s="176">
        <f t="shared" si="5"/>
        <v>147.18144000000001</v>
      </c>
      <c r="L11" s="176">
        <f t="shared" si="6"/>
        <v>147.18144000000001</v>
      </c>
      <c r="M11" s="176">
        <f t="shared" si="7"/>
        <v>147.18144000000001</v>
      </c>
      <c r="N11" s="176">
        <f t="shared" si="8"/>
        <v>147.18144000000001</v>
      </c>
      <c r="O11" s="176">
        <f t="shared" si="9"/>
        <v>147.18144000000001</v>
      </c>
      <c r="P11" s="176">
        <f t="shared" si="10"/>
        <v>147.18144000000001</v>
      </c>
      <c r="Q11" s="176">
        <f t="shared" si="11"/>
        <v>147.18144000000001</v>
      </c>
      <c r="R11" s="176">
        <f t="shared" si="12"/>
        <v>147.18144000000001</v>
      </c>
      <c r="S11" s="176">
        <f t="shared" si="13"/>
        <v>147.18144000000001</v>
      </c>
      <c r="T11" s="176">
        <f t="shared" si="14"/>
        <v>147.18144000000001</v>
      </c>
      <c r="U11" s="176">
        <f t="shared" si="15"/>
        <v>147.18144000000001</v>
      </c>
      <c r="V11" s="177">
        <f t="shared" si="16"/>
        <v>147.18144000000001</v>
      </c>
      <c r="W11" s="178">
        <f t="shared" si="17"/>
        <v>147.18144000000001</v>
      </c>
      <c r="X11" s="74"/>
      <c r="Y11" s="175">
        <f t="shared" si="18"/>
        <v>103.61573376</v>
      </c>
      <c r="Z11" s="176">
        <f t="shared" si="19"/>
        <v>43.565706240000011</v>
      </c>
      <c r="AA11" s="177">
        <f>(Y11*AF2)+Z11</f>
        <v>147.18144000000001</v>
      </c>
      <c r="AB11" s="175">
        <f t="shared" si="20"/>
        <v>147.18144000000001</v>
      </c>
      <c r="AC11" s="176">
        <f t="shared" si="21"/>
        <v>147.18144000000001</v>
      </c>
      <c r="AD11" s="176">
        <f t="shared" si="22"/>
        <v>147.18144000000001</v>
      </c>
      <c r="AE11" s="176">
        <f t="shared" si="23"/>
        <v>147.18144000000001</v>
      </c>
      <c r="AF11" s="176">
        <f t="shared" si="24"/>
        <v>147.18144000000001</v>
      </c>
      <c r="AG11" s="176">
        <f t="shared" si="25"/>
        <v>147.18144000000001</v>
      </c>
      <c r="AH11" s="176">
        <f t="shared" si="26"/>
        <v>147.18144000000001</v>
      </c>
      <c r="AI11" s="176">
        <f t="shared" si="27"/>
        <v>147.18144000000001</v>
      </c>
      <c r="AJ11" s="176">
        <f t="shared" si="28"/>
        <v>147.18144000000001</v>
      </c>
      <c r="AK11" s="176">
        <f t="shared" si="29"/>
        <v>147.18144000000001</v>
      </c>
      <c r="AL11" s="176">
        <f t="shared" si="30"/>
        <v>147.18144000000001</v>
      </c>
      <c r="AM11" s="176">
        <f t="shared" si="31"/>
        <v>147.18144000000001</v>
      </c>
      <c r="AN11" s="176">
        <f t="shared" si="32"/>
        <v>147.18144000000001</v>
      </c>
      <c r="AO11" s="177">
        <f t="shared" si="33"/>
        <v>147.18144000000001</v>
      </c>
      <c r="AP11" s="178">
        <f t="shared" si="34"/>
        <v>147.18144000000001</v>
      </c>
      <c r="AR11" s="302">
        <f t="shared" si="0"/>
        <v>172.6928896</v>
      </c>
      <c r="AS11" s="303">
        <f t="shared" si="35"/>
        <v>72.609510400000033</v>
      </c>
      <c r="AT11" s="304">
        <f>(AR11*AY2)+AS11</f>
        <v>245.30240000000003</v>
      </c>
      <c r="AU11" s="302">
        <f t="shared" si="36"/>
        <v>245.30240000000003</v>
      </c>
      <c r="AV11" s="303">
        <f t="shared" si="37"/>
        <v>245.30240000000003</v>
      </c>
      <c r="AW11" s="303">
        <f t="shared" si="38"/>
        <v>245.30240000000003</v>
      </c>
      <c r="AX11" s="303">
        <f t="shared" si="39"/>
        <v>245.30240000000003</v>
      </c>
      <c r="AY11" s="303">
        <f t="shared" si="40"/>
        <v>245.30240000000003</v>
      </c>
      <c r="AZ11" s="303">
        <f t="shared" si="41"/>
        <v>245.30240000000003</v>
      </c>
      <c r="BA11" s="303">
        <f t="shared" si="42"/>
        <v>245.30240000000003</v>
      </c>
      <c r="BB11" s="303">
        <f t="shared" si="43"/>
        <v>245.30240000000003</v>
      </c>
      <c r="BC11" s="303">
        <f t="shared" si="44"/>
        <v>245.30240000000003</v>
      </c>
      <c r="BD11" s="303">
        <f t="shared" si="45"/>
        <v>245.30240000000003</v>
      </c>
      <c r="BE11" s="303">
        <f t="shared" si="46"/>
        <v>245.30240000000003</v>
      </c>
      <c r="BF11" s="303">
        <f t="shared" si="47"/>
        <v>245.30240000000003</v>
      </c>
      <c r="BG11" s="303">
        <f t="shared" si="48"/>
        <v>245.30240000000003</v>
      </c>
      <c r="BH11" s="304">
        <f t="shared" si="49"/>
        <v>245.30240000000003</v>
      </c>
      <c r="BI11" s="317"/>
    </row>
    <row r="12" spans="1:61" x14ac:dyDescent="0.25">
      <c r="A12" s="88" t="s">
        <v>1958</v>
      </c>
      <c r="B12" s="15" t="s">
        <v>10</v>
      </c>
      <c r="C12" s="16">
        <v>7204</v>
      </c>
      <c r="D12" s="61">
        <v>4.0000000000000001E-3</v>
      </c>
      <c r="E12" s="289">
        <v>109.51</v>
      </c>
      <c r="F12" s="290">
        <v>2.08</v>
      </c>
      <c r="G12" s="291">
        <f t="shared" si="1"/>
        <v>227.78080000000003</v>
      </c>
      <c r="H12" s="174">
        <f t="shared" si="2"/>
        <v>136.66848000000002</v>
      </c>
      <c r="I12" s="175">
        <f t="shared" si="3"/>
        <v>136.66848000000002</v>
      </c>
      <c r="J12" s="176">
        <f t="shared" si="4"/>
        <v>136.66848000000002</v>
      </c>
      <c r="K12" s="176">
        <f t="shared" si="5"/>
        <v>136.66848000000002</v>
      </c>
      <c r="L12" s="176">
        <f t="shared" si="6"/>
        <v>136.66848000000002</v>
      </c>
      <c r="M12" s="176">
        <f t="shared" si="7"/>
        <v>136.66848000000002</v>
      </c>
      <c r="N12" s="176">
        <f t="shared" si="8"/>
        <v>136.66848000000002</v>
      </c>
      <c r="O12" s="176">
        <f t="shared" si="9"/>
        <v>136.66848000000002</v>
      </c>
      <c r="P12" s="176">
        <f t="shared" si="10"/>
        <v>136.66848000000002</v>
      </c>
      <c r="Q12" s="176">
        <f t="shared" si="11"/>
        <v>136.66848000000002</v>
      </c>
      <c r="R12" s="176">
        <f t="shared" si="12"/>
        <v>136.66848000000002</v>
      </c>
      <c r="S12" s="176">
        <f t="shared" si="13"/>
        <v>136.66848000000002</v>
      </c>
      <c r="T12" s="176">
        <f t="shared" si="14"/>
        <v>136.66848000000002</v>
      </c>
      <c r="U12" s="176">
        <f t="shared" si="15"/>
        <v>136.66848000000002</v>
      </c>
      <c r="V12" s="177">
        <f t="shared" si="16"/>
        <v>136.66848000000002</v>
      </c>
      <c r="W12" s="178">
        <f t="shared" si="17"/>
        <v>136.66848000000002</v>
      </c>
      <c r="X12" s="74"/>
      <c r="Y12" s="175">
        <f t="shared" si="18"/>
        <v>96.214609920000001</v>
      </c>
      <c r="Z12" s="176">
        <f t="shared" si="19"/>
        <v>40.453870080000016</v>
      </c>
      <c r="AA12" s="177">
        <f>(Y12*AF2)+Z12</f>
        <v>136.66848000000002</v>
      </c>
      <c r="AB12" s="175">
        <f t="shared" si="20"/>
        <v>136.66848000000002</v>
      </c>
      <c r="AC12" s="176">
        <f t="shared" si="21"/>
        <v>136.66848000000002</v>
      </c>
      <c r="AD12" s="176">
        <f t="shared" si="22"/>
        <v>136.66848000000002</v>
      </c>
      <c r="AE12" s="176">
        <f t="shared" si="23"/>
        <v>136.66848000000002</v>
      </c>
      <c r="AF12" s="176">
        <f t="shared" si="24"/>
        <v>136.66848000000002</v>
      </c>
      <c r="AG12" s="176">
        <f t="shared" si="25"/>
        <v>136.66848000000002</v>
      </c>
      <c r="AH12" s="176">
        <f t="shared" si="26"/>
        <v>136.66848000000002</v>
      </c>
      <c r="AI12" s="176">
        <f t="shared" si="27"/>
        <v>136.66848000000002</v>
      </c>
      <c r="AJ12" s="176">
        <f t="shared" si="28"/>
        <v>136.66848000000002</v>
      </c>
      <c r="AK12" s="176">
        <f t="shared" si="29"/>
        <v>136.66848000000002</v>
      </c>
      <c r="AL12" s="176">
        <f t="shared" si="30"/>
        <v>136.66848000000002</v>
      </c>
      <c r="AM12" s="176">
        <f t="shared" si="31"/>
        <v>136.66848000000002</v>
      </c>
      <c r="AN12" s="176">
        <f t="shared" si="32"/>
        <v>136.66848000000002</v>
      </c>
      <c r="AO12" s="177">
        <f t="shared" si="33"/>
        <v>136.66848000000002</v>
      </c>
      <c r="AP12" s="178">
        <f t="shared" si="34"/>
        <v>136.66848000000002</v>
      </c>
      <c r="AR12" s="302">
        <f t="shared" si="0"/>
        <v>160.3576832</v>
      </c>
      <c r="AS12" s="303">
        <f t="shared" si="35"/>
        <v>67.423116800000031</v>
      </c>
      <c r="AT12" s="304">
        <f>(AR12*AY2)+AS12</f>
        <v>227.78080000000003</v>
      </c>
      <c r="AU12" s="302">
        <f t="shared" si="36"/>
        <v>227.78080000000003</v>
      </c>
      <c r="AV12" s="303">
        <f t="shared" si="37"/>
        <v>227.78080000000003</v>
      </c>
      <c r="AW12" s="303">
        <f t="shared" si="38"/>
        <v>227.78080000000003</v>
      </c>
      <c r="AX12" s="303">
        <f t="shared" si="39"/>
        <v>227.78080000000003</v>
      </c>
      <c r="AY12" s="303">
        <f t="shared" si="40"/>
        <v>227.78080000000003</v>
      </c>
      <c r="AZ12" s="303">
        <f t="shared" si="41"/>
        <v>227.78080000000003</v>
      </c>
      <c r="BA12" s="303">
        <f t="shared" si="42"/>
        <v>227.78080000000003</v>
      </c>
      <c r="BB12" s="303">
        <f t="shared" si="43"/>
        <v>227.78080000000003</v>
      </c>
      <c r="BC12" s="303">
        <f t="shared" si="44"/>
        <v>227.78080000000003</v>
      </c>
      <c r="BD12" s="303">
        <f t="shared" si="45"/>
        <v>227.78080000000003</v>
      </c>
      <c r="BE12" s="303">
        <f t="shared" si="46"/>
        <v>227.78080000000003</v>
      </c>
      <c r="BF12" s="303">
        <f t="shared" si="47"/>
        <v>227.78080000000003</v>
      </c>
      <c r="BG12" s="303">
        <f t="shared" si="48"/>
        <v>227.78080000000003</v>
      </c>
      <c r="BH12" s="304">
        <f t="shared" si="49"/>
        <v>227.78080000000003</v>
      </c>
      <c r="BI12" s="317"/>
    </row>
    <row r="13" spans="1:61" x14ac:dyDescent="0.25">
      <c r="A13" s="87" t="s">
        <v>1959</v>
      </c>
      <c r="B13" s="15" t="s">
        <v>10</v>
      </c>
      <c r="C13" s="16">
        <v>73030</v>
      </c>
      <c r="D13" s="61">
        <v>3.7999999999999999E-2</v>
      </c>
      <c r="E13" s="289">
        <v>109.51</v>
      </c>
      <c r="F13" s="290">
        <v>1.99</v>
      </c>
      <c r="G13" s="291">
        <f t="shared" si="1"/>
        <v>217.92490000000001</v>
      </c>
      <c r="H13" s="174">
        <f t="shared" si="2"/>
        <v>130.75494</v>
      </c>
      <c r="I13" s="175">
        <f t="shared" si="3"/>
        <v>130.75494</v>
      </c>
      <c r="J13" s="176">
        <f t="shared" si="4"/>
        <v>130.75494</v>
      </c>
      <c r="K13" s="176">
        <f t="shared" si="5"/>
        <v>130.75494</v>
      </c>
      <c r="L13" s="176">
        <f t="shared" si="6"/>
        <v>130.75494</v>
      </c>
      <c r="M13" s="176">
        <f t="shared" si="7"/>
        <v>130.75494</v>
      </c>
      <c r="N13" s="176">
        <f t="shared" si="8"/>
        <v>130.75494</v>
      </c>
      <c r="O13" s="176">
        <f t="shared" si="9"/>
        <v>130.75494</v>
      </c>
      <c r="P13" s="176">
        <f t="shared" si="10"/>
        <v>130.75494</v>
      </c>
      <c r="Q13" s="176">
        <f t="shared" si="11"/>
        <v>130.75494</v>
      </c>
      <c r="R13" s="176">
        <f t="shared" si="12"/>
        <v>130.75494</v>
      </c>
      <c r="S13" s="176">
        <f t="shared" si="13"/>
        <v>130.75494</v>
      </c>
      <c r="T13" s="176">
        <f t="shared" si="14"/>
        <v>130.75494</v>
      </c>
      <c r="U13" s="176">
        <f t="shared" si="15"/>
        <v>130.75494</v>
      </c>
      <c r="V13" s="177">
        <f t="shared" si="16"/>
        <v>130.75494</v>
      </c>
      <c r="W13" s="178">
        <f t="shared" si="17"/>
        <v>130.75494</v>
      </c>
      <c r="X13" s="74"/>
      <c r="Y13" s="175">
        <f t="shared" si="18"/>
        <v>92.051477759999997</v>
      </c>
      <c r="Z13" s="176">
        <f t="shared" si="19"/>
        <v>38.703462240000007</v>
      </c>
      <c r="AA13" s="177">
        <f>(Y13*AF2)+Z13</f>
        <v>130.75494</v>
      </c>
      <c r="AB13" s="175">
        <f t="shared" si="20"/>
        <v>130.75494</v>
      </c>
      <c r="AC13" s="176">
        <f t="shared" si="21"/>
        <v>130.75494</v>
      </c>
      <c r="AD13" s="176">
        <f t="shared" si="22"/>
        <v>130.75494</v>
      </c>
      <c r="AE13" s="176">
        <f t="shared" si="23"/>
        <v>130.75494</v>
      </c>
      <c r="AF13" s="176">
        <f t="shared" si="24"/>
        <v>130.75494</v>
      </c>
      <c r="AG13" s="176">
        <f t="shared" si="25"/>
        <v>130.75494</v>
      </c>
      <c r="AH13" s="176">
        <f t="shared" si="26"/>
        <v>130.75494</v>
      </c>
      <c r="AI13" s="176">
        <f t="shared" si="27"/>
        <v>130.75494</v>
      </c>
      <c r="AJ13" s="176">
        <f t="shared" si="28"/>
        <v>130.75494</v>
      </c>
      <c r="AK13" s="176">
        <f t="shared" si="29"/>
        <v>130.75494</v>
      </c>
      <c r="AL13" s="176">
        <f t="shared" si="30"/>
        <v>130.75494</v>
      </c>
      <c r="AM13" s="176">
        <f t="shared" si="31"/>
        <v>130.75494</v>
      </c>
      <c r="AN13" s="176">
        <f t="shared" si="32"/>
        <v>130.75494</v>
      </c>
      <c r="AO13" s="177">
        <f t="shared" si="33"/>
        <v>130.75494</v>
      </c>
      <c r="AP13" s="178">
        <f t="shared" si="34"/>
        <v>130.75494</v>
      </c>
      <c r="AR13" s="302">
        <f t="shared" si="0"/>
        <v>153.41912959999999</v>
      </c>
      <c r="AS13" s="303">
        <f t="shared" si="35"/>
        <v>64.505770400000017</v>
      </c>
      <c r="AT13" s="304">
        <f>(AR13*AY2)+AS13</f>
        <v>217.92490000000001</v>
      </c>
      <c r="AU13" s="302">
        <f t="shared" si="36"/>
        <v>217.92490000000001</v>
      </c>
      <c r="AV13" s="303">
        <f t="shared" si="37"/>
        <v>217.92490000000001</v>
      </c>
      <c r="AW13" s="303">
        <f t="shared" si="38"/>
        <v>217.92490000000001</v>
      </c>
      <c r="AX13" s="303">
        <f t="shared" si="39"/>
        <v>217.92490000000001</v>
      </c>
      <c r="AY13" s="303">
        <f t="shared" si="40"/>
        <v>217.92490000000001</v>
      </c>
      <c r="AZ13" s="303">
        <f t="shared" si="41"/>
        <v>217.92490000000001</v>
      </c>
      <c r="BA13" s="303">
        <f t="shared" si="42"/>
        <v>217.92490000000001</v>
      </c>
      <c r="BB13" s="303">
        <f t="shared" si="43"/>
        <v>217.92490000000001</v>
      </c>
      <c r="BC13" s="303">
        <f t="shared" si="44"/>
        <v>217.92490000000001</v>
      </c>
      <c r="BD13" s="303">
        <f t="shared" si="45"/>
        <v>217.92490000000001</v>
      </c>
      <c r="BE13" s="303">
        <f t="shared" si="46"/>
        <v>217.92490000000001</v>
      </c>
      <c r="BF13" s="303">
        <f t="shared" si="47"/>
        <v>217.92490000000001</v>
      </c>
      <c r="BG13" s="303">
        <f t="shared" si="48"/>
        <v>217.92490000000001</v>
      </c>
      <c r="BH13" s="304">
        <f t="shared" si="49"/>
        <v>217.92490000000001</v>
      </c>
      <c r="BI13" s="317"/>
    </row>
    <row r="14" spans="1:61" x14ac:dyDescent="0.25">
      <c r="A14" s="88" t="s">
        <v>1960</v>
      </c>
      <c r="B14" s="15" t="s">
        <v>10</v>
      </c>
      <c r="C14" s="16">
        <v>7229</v>
      </c>
      <c r="D14" s="61">
        <v>4.0000000000000001E-3</v>
      </c>
      <c r="E14" s="289">
        <v>109.51</v>
      </c>
      <c r="F14" s="290">
        <v>1.87</v>
      </c>
      <c r="G14" s="291">
        <f t="shared" si="1"/>
        <v>204.78370000000001</v>
      </c>
      <c r="H14" s="174">
        <f t="shared" si="2"/>
        <v>122.87022</v>
      </c>
      <c r="I14" s="175">
        <f t="shared" si="3"/>
        <v>122.87022</v>
      </c>
      <c r="J14" s="176">
        <f t="shared" si="4"/>
        <v>122.87022</v>
      </c>
      <c r="K14" s="176">
        <f t="shared" si="5"/>
        <v>122.87022</v>
      </c>
      <c r="L14" s="176">
        <f t="shared" si="6"/>
        <v>122.87022</v>
      </c>
      <c r="M14" s="176">
        <f t="shared" si="7"/>
        <v>122.87022</v>
      </c>
      <c r="N14" s="176">
        <f t="shared" si="8"/>
        <v>122.87022</v>
      </c>
      <c r="O14" s="176">
        <f t="shared" si="9"/>
        <v>122.87022</v>
      </c>
      <c r="P14" s="176">
        <f t="shared" si="10"/>
        <v>122.87022</v>
      </c>
      <c r="Q14" s="176">
        <f t="shared" si="11"/>
        <v>122.87022</v>
      </c>
      <c r="R14" s="176">
        <f t="shared" si="12"/>
        <v>122.87022</v>
      </c>
      <c r="S14" s="176">
        <f t="shared" si="13"/>
        <v>122.87022</v>
      </c>
      <c r="T14" s="176">
        <f t="shared" si="14"/>
        <v>122.87022</v>
      </c>
      <c r="U14" s="176">
        <f t="shared" si="15"/>
        <v>122.87022</v>
      </c>
      <c r="V14" s="177">
        <f t="shared" si="16"/>
        <v>122.87022</v>
      </c>
      <c r="W14" s="178">
        <f t="shared" si="17"/>
        <v>122.87022</v>
      </c>
      <c r="X14" s="74"/>
      <c r="Y14" s="175">
        <f t="shared" si="18"/>
        <v>86.500634879999993</v>
      </c>
      <c r="Z14" s="176">
        <f t="shared" si="19"/>
        <v>36.369585120000011</v>
      </c>
      <c r="AA14" s="177">
        <f>(Y14*AF2)+Z14</f>
        <v>122.87022</v>
      </c>
      <c r="AB14" s="175">
        <f t="shared" si="20"/>
        <v>122.87022</v>
      </c>
      <c r="AC14" s="176">
        <f t="shared" si="21"/>
        <v>122.87022</v>
      </c>
      <c r="AD14" s="176">
        <f t="shared" si="22"/>
        <v>122.87022</v>
      </c>
      <c r="AE14" s="176">
        <f t="shared" si="23"/>
        <v>122.87022</v>
      </c>
      <c r="AF14" s="176">
        <f t="shared" si="24"/>
        <v>122.87022</v>
      </c>
      <c r="AG14" s="176">
        <f t="shared" si="25"/>
        <v>122.87022</v>
      </c>
      <c r="AH14" s="176">
        <f t="shared" si="26"/>
        <v>122.87022</v>
      </c>
      <c r="AI14" s="176">
        <f t="shared" si="27"/>
        <v>122.87022</v>
      </c>
      <c r="AJ14" s="176">
        <f t="shared" si="28"/>
        <v>122.87022</v>
      </c>
      <c r="AK14" s="176">
        <f t="shared" si="29"/>
        <v>122.87022</v>
      </c>
      <c r="AL14" s="176">
        <f t="shared" si="30"/>
        <v>122.87022</v>
      </c>
      <c r="AM14" s="176">
        <f t="shared" si="31"/>
        <v>122.87022</v>
      </c>
      <c r="AN14" s="176">
        <f t="shared" si="32"/>
        <v>122.87022</v>
      </c>
      <c r="AO14" s="177">
        <f t="shared" si="33"/>
        <v>122.87022</v>
      </c>
      <c r="AP14" s="178">
        <f t="shared" si="34"/>
        <v>122.87022</v>
      </c>
      <c r="AR14" s="302">
        <f t="shared" si="0"/>
        <v>144.1677248</v>
      </c>
      <c r="AS14" s="303">
        <f t="shared" si="35"/>
        <v>60.615975200000008</v>
      </c>
      <c r="AT14" s="304">
        <f>(AR14*AY2)+AS14</f>
        <v>204.78370000000001</v>
      </c>
      <c r="AU14" s="302">
        <f t="shared" si="36"/>
        <v>204.78370000000001</v>
      </c>
      <c r="AV14" s="303">
        <f t="shared" si="37"/>
        <v>204.78370000000001</v>
      </c>
      <c r="AW14" s="303">
        <f t="shared" si="38"/>
        <v>204.78370000000001</v>
      </c>
      <c r="AX14" s="303">
        <f t="shared" si="39"/>
        <v>204.78370000000001</v>
      </c>
      <c r="AY14" s="303">
        <f t="shared" si="40"/>
        <v>204.78370000000001</v>
      </c>
      <c r="AZ14" s="303">
        <f t="shared" si="41"/>
        <v>204.78370000000001</v>
      </c>
      <c r="BA14" s="303">
        <f t="shared" si="42"/>
        <v>204.78370000000001</v>
      </c>
      <c r="BB14" s="303">
        <f t="shared" si="43"/>
        <v>204.78370000000001</v>
      </c>
      <c r="BC14" s="303">
        <f t="shared" si="44"/>
        <v>204.78370000000001</v>
      </c>
      <c r="BD14" s="303">
        <f t="shared" si="45"/>
        <v>204.78370000000001</v>
      </c>
      <c r="BE14" s="303">
        <f t="shared" si="46"/>
        <v>204.78370000000001</v>
      </c>
      <c r="BF14" s="303">
        <f t="shared" si="47"/>
        <v>204.78370000000001</v>
      </c>
      <c r="BG14" s="303">
        <f t="shared" si="48"/>
        <v>204.78370000000001</v>
      </c>
      <c r="BH14" s="304">
        <f t="shared" si="49"/>
        <v>204.78370000000001</v>
      </c>
      <c r="BI14" s="317"/>
    </row>
    <row r="15" spans="1:61" x14ac:dyDescent="0.25">
      <c r="A15" s="89" t="s">
        <v>1961</v>
      </c>
      <c r="B15" s="19" t="s">
        <v>12</v>
      </c>
      <c r="C15" s="20">
        <v>167801</v>
      </c>
      <c r="D15" s="62">
        <v>9.0999999999999998E-2</v>
      </c>
      <c r="E15" s="286">
        <v>109.51</v>
      </c>
      <c r="F15" s="292">
        <v>1.86</v>
      </c>
      <c r="G15" s="291">
        <f t="shared" si="1"/>
        <v>203.68860000000001</v>
      </c>
      <c r="H15" s="179">
        <f t="shared" si="2"/>
        <v>122.21316</v>
      </c>
      <c r="I15" s="180">
        <f t="shared" si="3"/>
        <v>122.21316</v>
      </c>
      <c r="J15" s="181">
        <f t="shared" si="4"/>
        <v>122.21316</v>
      </c>
      <c r="K15" s="181">
        <f t="shared" si="5"/>
        <v>122.21316</v>
      </c>
      <c r="L15" s="181">
        <f t="shared" si="6"/>
        <v>122.21316</v>
      </c>
      <c r="M15" s="181">
        <f t="shared" si="7"/>
        <v>122.21316</v>
      </c>
      <c r="N15" s="181">
        <f t="shared" si="8"/>
        <v>122.21316</v>
      </c>
      <c r="O15" s="181">
        <f t="shared" si="9"/>
        <v>122.21316</v>
      </c>
      <c r="P15" s="181">
        <f t="shared" si="10"/>
        <v>122.21316</v>
      </c>
      <c r="Q15" s="181">
        <f t="shared" si="11"/>
        <v>122.21316</v>
      </c>
      <c r="R15" s="181">
        <f t="shared" si="12"/>
        <v>122.21316</v>
      </c>
      <c r="S15" s="181">
        <f t="shared" si="13"/>
        <v>122.21316</v>
      </c>
      <c r="T15" s="181">
        <f t="shared" si="14"/>
        <v>122.21316</v>
      </c>
      <c r="U15" s="181">
        <f t="shared" si="15"/>
        <v>122.21316</v>
      </c>
      <c r="V15" s="182">
        <f t="shared" si="16"/>
        <v>122.21316</v>
      </c>
      <c r="W15" s="183">
        <f t="shared" si="17"/>
        <v>122.21316</v>
      </c>
      <c r="X15" s="74"/>
      <c r="Y15" s="180">
        <f t="shared" si="18"/>
        <v>86.038064640000002</v>
      </c>
      <c r="Z15" s="181">
        <f t="shared" si="19"/>
        <v>36.17509536</v>
      </c>
      <c r="AA15" s="182">
        <f>(Y15*AF2)+Z15</f>
        <v>122.21316</v>
      </c>
      <c r="AB15" s="180">
        <f t="shared" si="20"/>
        <v>122.21316</v>
      </c>
      <c r="AC15" s="181">
        <f t="shared" si="21"/>
        <v>122.21316</v>
      </c>
      <c r="AD15" s="181">
        <f t="shared" si="22"/>
        <v>122.21316</v>
      </c>
      <c r="AE15" s="181">
        <f t="shared" si="23"/>
        <v>122.21316</v>
      </c>
      <c r="AF15" s="181">
        <f t="shared" si="24"/>
        <v>122.21316</v>
      </c>
      <c r="AG15" s="181">
        <f t="shared" si="25"/>
        <v>122.21316</v>
      </c>
      <c r="AH15" s="181">
        <f t="shared" si="26"/>
        <v>122.21316</v>
      </c>
      <c r="AI15" s="181">
        <f t="shared" si="27"/>
        <v>122.21316</v>
      </c>
      <c r="AJ15" s="181">
        <f t="shared" si="28"/>
        <v>122.21316</v>
      </c>
      <c r="AK15" s="181">
        <f t="shared" si="29"/>
        <v>122.21316</v>
      </c>
      <c r="AL15" s="181">
        <f t="shared" si="30"/>
        <v>122.21316</v>
      </c>
      <c r="AM15" s="181">
        <f t="shared" si="31"/>
        <v>122.21316</v>
      </c>
      <c r="AN15" s="181">
        <f t="shared" si="32"/>
        <v>122.21316</v>
      </c>
      <c r="AO15" s="182">
        <f t="shared" si="33"/>
        <v>122.21316</v>
      </c>
      <c r="AP15" s="183">
        <f t="shared" si="34"/>
        <v>122.21316</v>
      </c>
      <c r="AR15" s="305">
        <f t="shared" si="0"/>
        <v>143.3967744</v>
      </c>
      <c r="AS15" s="303">
        <f t="shared" si="35"/>
        <v>60.29182560000001</v>
      </c>
      <c r="AT15" s="307">
        <f>(AR15*AY2)+AS15</f>
        <v>203.68860000000001</v>
      </c>
      <c r="AU15" s="305">
        <f t="shared" si="36"/>
        <v>203.68860000000001</v>
      </c>
      <c r="AV15" s="306">
        <f t="shared" si="37"/>
        <v>203.68860000000001</v>
      </c>
      <c r="AW15" s="306">
        <f t="shared" si="38"/>
        <v>203.68860000000001</v>
      </c>
      <c r="AX15" s="306">
        <f t="shared" si="39"/>
        <v>203.68860000000001</v>
      </c>
      <c r="AY15" s="306">
        <f t="shared" si="40"/>
        <v>203.68860000000001</v>
      </c>
      <c r="AZ15" s="306">
        <f t="shared" si="41"/>
        <v>203.68860000000001</v>
      </c>
      <c r="BA15" s="306">
        <f t="shared" si="42"/>
        <v>203.68860000000001</v>
      </c>
      <c r="BB15" s="306">
        <f t="shared" si="43"/>
        <v>203.68860000000001</v>
      </c>
      <c r="BC15" s="306">
        <f t="shared" si="44"/>
        <v>203.68860000000001</v>
      </c>
      <c r="BD15" s="306">
        <f t="shared" si="45"/>
        <v>203.68860000000001</v>
      </c>
      <c r="BE15" s="306">
        <f t="shared" si="46"/>
        <v>203.68860000000001</v>
      </c>
      <c r="BF15" s="306">
        <f t="shared" si="47"/>
        <v>203.68860000000001</v>
      </c>
      <c r="BG15" s="306">
        <f t="shared" si="48"/>
        <v>203.68860000000001</v>
      </c>
      <c r="BH15" s="307">
        <f t="shared" si="49"/>
        <v>203.68860000000001</v>
      </c>
      <c r="BI15" s="312"/>
    </row>
    <row r="16" spans="1:61" x14ac:dyDescent="0.25">
      <c r="A16" s="90" t="s">
        <v>1962</v>
      </c>
      <c r="B16" s="19" t="s">
        <v>10</v>
      </c>
      <c r="C16" s="20">
        <v>109783</v>
      </c>
      <c r="D16" s="62">
        <v>5.8000000000000003E-2</v>
      </c>
      <c r="E16" s="286">
        <v>109.51</v>
      </c>
      <c r="F16" s="292">
        <v>1.73</v>
      </c>
      <c r="G16" s="291">
        <f t="shared" si="1"/>
        <v>189.45230000000001</v>
      </c>
      <c r="H16" s="179">
        <f t="shared" si="2"/>
        <v>113.67138</v>
      </c>
      <c r="I16" s="180">
        <f t="shared" si="3"/>
        <v>113.67138</v>
      </c>
      <c r="J16" s="181">
        <f t="shared" si="4"/>
        <v>113.67138</v>
      </c>
      <c r="K16" s="181">
        <f t="shared" si="5"/>
        <v>113.67138</v>
      </c>
      <c r="L16" s="181">
        <f t="shared" si="6"/>
        <v>113.67138</v>
      </c>
      <c r="M16" s="181">
        <f t="shared" si="7"/>
        <v>113.67138</v>
      </c>
      <c r="N16" s="181">
        <f t="shared" si="8"/>
        <v>113.67138</v>
      </c>
      <c r="O16" s="181">
        <f t="shared" si="9"/>
        <v>113.67138</v>
      </c>
      <c r="P16" s="181">
        <f t="shared" si="10"/>
        <v>113.67138</v>
      </c>
      <c r="Q16" s="181">
        <f t="shared" si="11"/>
        <v>113.67138</v>
      </c>
      <c r="R16" s="181">
        <f t="shared" si="12"/>
        <v>113.67138</v>
      </c>
      <c r="S16" s="181">
        <f t="shared" si="13"/>
        <v>113.67138</v>
      </c>
      <c r="T16" s="181">
        <f t="shared" si="14"/>
        <v>113.67138</v>
      </c>
      <c r="U16" s="181">
        <f t="shared" si="15"/>
        <v>113.67138</v>
      </c>
      <c r="V16" s="182">
        <f t="shared" si="16"/>
        <v>113.67138</v>
      </c>
      <c r="W16" s="183">
        <f t="shared" si="17"/>
        <v>113.67138</v>
      </c>
      <c r="X16" s="74"/>
      <c r="Y16" s="180">
        <f t="shared" si="18"/>
        <v>80.024651519999992</v>
      </c>
      <c r="Z16" s="181">
        <f t="shared" si="19"/>
        <v>33.646728480000007</v>
      </c>
      <c r="AA16" s="182">
        <f>(Y16*AF2)+Z16</f>
        <v>113.67138</v>
      </c>
      <c r="AB16" s="180">
        <f t="shared" si="20"/>
        <v>113.67138</v>
      </c>
      <c r="AC16" s="181">
        <f t="shared" si="21"/>
        <v>113.67138</v>
      </c>
      <c r="AD16" s="181">
        <f t="shared" si="22"/>
        <v>113.67138</v>
      </c>
      <c r="AE16" s="181">
        <f t="shared" si="23"/>
        <v>113.67138</v>
      </c>
      <c r="AF16" s="181">
        <f t="shared" si="24"/>
        <v>113.67138</v>
      </c>
      <c r="AG16" s="181">
        <f t="shared" si="25"/>
        <v>113.67138</v>
      </c>
      <c r="AH16" s="181">
        <f t="shared" si="26"/>
        <v>113.67138</v>
      </c>
      <c r="AI16" s="181">
        <f t="shared" si="27"/>
        <v>113.67138</v>
      </c>
      <c r="AJ16" s="181">
        <f t="shared" si="28"/>
        <v>113.67138</v>
      </c>
      <c r="AK16" s="181">
        <f t="shared" si="29"/>
        <v>113.67138</v>
      </c>
      <c r="AL16" s="181">
        <f t="shared" si="30"/>
        <v>113.67138</v>
      </c>
      <c r="AM16" s="181">
        <f t="shared" si="31"/>
        <v>113.67138</v>
      </c>
      <c r="AN16" s="181">
        <f t="shared" si="32"/>
        <v>113.67138</v>
      </c>
      <c r="AO16" s="182">
        <f t="shared" si="33"/>
        <v>113.67138</v>
      </c>
      <c r="AP16" s="183">
        <f t="shared" si="34"/>
        <v>113.67138</v>
      </c>
      <c r="AR16" s="305">
        <f t="shared" si="0"/>
        <v>133.37441920000001</v>
      </c>
      <c r="AS16" s="303">
        <f t="shared" si="35"/>
        <v>56.077880800000003</v>
      </c>
      <c r="AT16" s="307">
        <f>(AR16*AY2)+AS16</f>
        <v>189.45230000000001</v>
      </c>
      <c r="AU16" s="305">
        <f t="shared" si="36"/>
        <v>189.45230000000001</v>
      </c>
      <c r="AV16" s="306">
        <f t="shared" si="37"/>
        <v>189.45230000000001</v>
      </c>
      <c r="AW16" s="306">
        <f t="shared" si="38"/>
        <v>189.45230000000001</v>
      </c>
      <c r="AX16" s="306">
        <f t="shared" si="39"/>
        <v>189.45230000000001</v>
      </c>
      <c r="AY16" s="306">
        <f t="shared" si="40"/>
        <v>189.45230000000001</v>
      </c>
      <c r="AZ16" s="306">
        <f t="shared" si="41"/>
        <v>189.45230000000001</v>
      </c>
      <c r="BA16" s="306">
        <f t="shared" si="42"/>
        <v>189.45230000000001</v>
      </c>
      <c r="BB16" s="306">
        <f t="shared" si="43"/>
        <v>189.45230000000001</v>
      </c>
      <c r="BC16" s="306">
        <f t="shared" si="44"/>
        <v>189.45230000000001</v>
      </c>
      <c r="BD16" s="306">
        <f t="shared" si="45"/>
        <v>189.45230000000001</v>
      </c>
      <c r="BE16" s="306">
        <f t="shared" si="46"/>
        <v>189.45230000000001</v>
      </c>
      <c r="BF16" s="306">
        <f t="shared" si="47"/>
        <v>189.45230000000001</v>
      </c>
      <c r="BG16" s="306">
        <f t="shared" si="48"/>
        <v>189.45230000000001</v>
      </c>
      <c r="BH16" s="307">
        <f t="shared" si="49"/>
        <v>189.45230000000001</v>
      </c>
      <c r="BI16" s="312"/>
    </row>
    <row r="17" spans="1:61" x14ac:dyDescent="0.25">
      <c r="A17" s="88" t="s">
        <v>1963</v>
      </c>
      <c r="B17" s="15" t="s">
        <v>12</v>
      </c>
      <c r="C17" s="16">
        <v>8434</v>
      </c>
      <c r="D17" s="61">
        <v>5.0000000000000001E-3</v>
      </c>
      <c r="E17" s="289">
        <v>109.51</v>
      </c>
      <c r="F17" s="290">
        <v>1.72</v>
      </c>
      <c r="G17" s="291">
        <f t="shared" si="1"/>
        <v>188.35720000000001</v>
      </c>
      <c r="H17" s="174">
        <f t="shared" si="2"/>
        <v>113.01432</v>
      </c>
      <c r="I17" s="175">
        <f t="shared" si="3"/>
        <v>113.01432</v>
      </c>
      <c r="J17" s="176">
        <f t="shared" si="4"/>
        <v>113.01432</v>
      </c>
      <c r="K17" s="176">
        <f t="shared" si="5"/>
        <v>113.01432</v>
      </c>
      <c r="L17" s="176">
        <f t="shared" si="6"/>
        <v>113.01432</v>
      </c>
      <c r="M17" s="176">
        <f t="shared" si="7"/>
        <v>113.01432</v>
      </c>
      <c r="N17" s="176">
        <f t="shared" si="8"/>
        <v>113.01432</v>
      </c>
      <c r="O17" s="176">
        <f t="shared" si="9"/>
        <v>113.01432</v>
      </c>
      <c r="P17" s="176">
        <f t="shared" si="10"/>
        <v>113.01432</v>
      </c>
      <c r="Q17" s="176">
        <f t="shared" si="11"/>
        <v>113.01432</v>
      </c>
      <c r="R17" s="176">
        <f t="shared" si="12"/>
        <v>113.01432</v>
      </c>
      <c r="S17" s="176">
        <f t="shared" si="13"/>
        <v>113.01432</v>
      </c>
      <c r="T17" s="176">
        <f t="shared" si="14"/>
        <v>113.01432</v>
      </c>
      <c r="U17" s="176">
        <f t="shared" si="15"/>
        <v>113.01432</v>
      </c>
      <c r="V17" s="177">
        <f t="shared" si="16"/>
        <v>113.01432</v>
      </c>
      <c r="W17" s="178">
        <f t="shared" si="17"/>
        <v>113.01432</v>
      </c>
      <c r="X17" s="74"/>
      <c r="Y17" s="175">
        <f t="shared" si="18"/>
        <v>79.562081279999987</v>
      </c>
      <c r="Z17" s="176">
        <f t="shared" si="19"/>
        <v>33.452238720000011</v>
      </c>
      <c r="AA17" s="177">
        <f>(Y17*AF2)+Z17</f>
        <v>113.01432</v>
      </c>
      <c r="AB17" s="175">
        <f t="shared" si="20"/>
        <v>113.01432</v>
      </c>
      <c r="AC17" s="176">
        <f t="shared" si="21"/>
        <v>113.01432</v>
      </c>
      <c r="AD17" s="176">
        <f t="shared" si="22"/>
        <v>113.01432</v>
      </c>
      <c r="AE17" s="176">
        <f t="shared" si="23"/>
        <v>113.01432</v>
      </c>
      <c r="AF17" s="176">
        <f t="shared" si="24"/>
        <v>113.01432</v>
      </c>
      <c r="AG17" s="176">
        <f t="shared" si="25"/>
        <v>113.01432</v>
      </c>
      <c r="AH17" s="176">
        <f t="shared" si="26"/>
        <v>113.01432</v>
      </c>
      <c r="AI17" s="176">
        <f t="shared" si="27"/>
        <v>113.01432</v>
      </c>
      <c r="AJ17" s="176">
        <f t="shared" si="28"/>
        <v>113.01432</v>
      </c>
      <c r="AK17" s="176">
        <f t="shared" si="29"/>
        <v>113.01432</v>
      </c>
      <c r="AL17" s="176">
        <f t="shared" si="30"/>
        <v>113.01432</v>
      </c>
      <c r="AM17" s="176">
        <f t="shared" si="31"/>
        <v>113.01432</v>
      </c>
      <c r="AN17" s="176">
        <f t="shared" si="32"/>
        <v>113.01432</v>
      </c>
      <c r="AO17" s="177">
        <f t="shared" si="33"/>
        <v>113.01432</v>
      </c>
      <c r="AP17" s="178">
        <f t="shared" si="34"/>
        <v>113.01432</v>
      </c>
      <c r="AR17" s="302">
        <f t="shared" si="0"/>
        <v>132.6034688</v>
      </c>
      <c r="AS17" s="303">
        <f t="shared" si="35"/>
        <v>55.753731200000004</v>
      </c>
      <c r="AT17" s="304">
        <f>(AR17*AY2)+AS17</f>
        <v>188.35720000000001</v>
      </c>
      <c r="AU17" s="302">
        <f t="shared" si="36"/>
        <v>188.35720000000001</v>
      </c>
      <c r="AV17" s="303">
        <f t="shared" si="37"/>
        <v>188.35720000000001</v>
      </c>
      <c r="AW17" s="303">
        <f t="shared" si="38"/>
        <v>188.35720000000001</v>
      </c>
      <c r="AX17" s="303">
        <f t="shared" si="39"/>
        <v>188.35720000000001</v>
      </c>
      <c r="AY17" s="303">
        <f t="shared" si="40"/>
        <v>188.35720000000001</v>
      </c>
      <c r="AZ17" s="303">
        <f t="shared" si="41"/>
        <v>188.35720000000001</v>
      </c>
      <c r="BA17" s="303">
        <f t="shared" si="42"/>
        <v>188.35720000000001</v>
      </c>
      <c r="BB17" s="303">
        <f t="shared" si="43"/>
        <v>188.35720000000001</v>
      </c>
      <c r="BC17" s="303">
        <f t="shared" si="44"/>
        <v>188.35720000000001</v>
      </c>
      <c r="BD17" s="303">
        <f t="shared" si="45"/>
        <v>188.35720000000001</v>
      </c>
      <c r="BE17" s="303">
        <f t="shared" si="46"/>
        <v>188.35720000000001</v>
      </c>
      <c r="BF17" s="303">
        <f t="shared" si="47"/>
        <v>188.35720000000001</v>
      </c>
      <c r="BG17" s="303">
        <f t="shared" si="48"/>
        <v>188.35720000000001</v>
      </c>
      <c r="BH17" s="304">
        <f t="shared" si="49"/>
        <v>188.35720000000001</v>
      </c>
      <c r="BI17" s="317"/>
    </row>
    <row r="18" spans="1:61" x14ac:dyDescent="0.25">
      <c r="A18" s="91" t="s">
        <v>1964</v>
      </c>
      <c r="B18" s="19" t="s">
        <v>10</v>
      </c>
      <c r="C18" s="20">
        <v>114140</v>
      </c>
      <c r="D18" s="62">
        <v>6.0999999999999999E-2</v>
      </c>
      <c r="E18" s="286">
        <v>109.51</v>
      </c>
      <c r="F18" s="292">
        <v>1.62</v>
      </c>
      <c r="G18" s="291">
        <f t="shared" si="1"/>
        <v>177.40620000000001</v>
      </c>
      <c r="H18" s="179">
        <f t="shared" si="2"/>
        <v>106.44372</v>
      </c>
      <c r="I18" s="180">
        <f t="shared" si="3"/>
        <v>106.44372</v>
      </c>
      <c r="J18" s="181">
        <f t="shared" si="4"/>
        <v>106.44372</v>
      </c>
      <c r="K18" s="181">
        <f t="shared" si="5"/>
        <v>106.44372</v>
      </c>
      <c r="L18" s="181">
        <f t="shared" si="6"/>
        <v>106.44372</v>
      </c>
      <c r="M18" s="181">
        <f t="shared" si="7"/>
        <v>106.44372</v>
      </c>
      <c r="N18" s="181">
        <f t="shared" si="8"/>
        <v>106.44372</v>
      </c>
      <c r="O18" s="181">
        <f t="shared" si="9"/>
        <v>106.44372</v>
      </c>
      <c r="P18" s="181">
        <f t="shared" si="10"/>
        <v>106.44372</v>
      </c>
      <c r="Q18" s="181">
        <f t="shared" si="11"/>
        <v>106.44372</v>
      </c>
      <c r="R18" s="181">
        <f t="shared" si="12"/>
        <v>106.44372</v>
      </c>
      <c r="S18" s="181">
        <f t="shared" si="13"/>
        <v>106.44372</v>
      </c>
      <c r="T18" s="181">
        <f t="shared" si="14"/>
        <v>106.44372</v>
      </c>
      <c r="U18" s="181">
        <f t="shared" si="15"/>
        <v>106.44372</v>
      </c>
      <c r="V18" s="182">
        <f t="shared" si="16"/>
        <v>106.44372</v>
      </c>
      <c r="W18" s="183">
        <f t="shared" si="17"/>
        <v>106.44372</v>
      </c>
      <c r="X18" s="74"/>
      <c r="Y18" s="180">
        <f t="shared" si="18"/>
        <v>74.936378879999992</v>
      </c>
      <c r="Z18" s="181">
        <f t="shared" si="19"/>
        <v>31.507341120000007</v>
      </c>
      <c r="AA18" s="182">
        <f>(Y18*AF2)+Z18</f>
        <v>106.44372</v>
      </c>
      <c r="AB18" s="180">
        <f t="shared" si="20"/>
        <v>106.44372</v>
      </c>
      <c r="AC18" s="181">
        <f t="shared" si="21"/>
        <v>106.44372</v>
      </c>
      <c r="AD18" s="181">
        <f t="shared" si="22"/>
        <v>106.44372</v>
      </c>
      <c r="AE18" s="181">
        <f t="shared" si="23"/>
        <v>106.44372</v>
      </c>
      <c r="AF18" s="181">
        <f t="shared" si="24"/>
        <v>106.44372</v>
      </c>
      <c r="AG18" s="181">
        <f t="shared" si="25"/>
        <v>106.44372</v>
      </c>
      <c r="AH18" s="181">
        <f t="shared" si="26"/>
        <v>106.44372</v>
      </c>
      <c r="AI18" s="181">
        <f t="shared" si="27"/>
        <v>106.44372</v>
      </c>
      <c r="AJ18" s="181">
        <f t="shared" si="28"/>
        <v>106.44372</v>
      </c>
      <c r="AK18" s="181">
        <f t="shared" si="29"/>
        <v>106.44372</v>
      </c>
      <c r="AL18" s="181">
        <f t="shared" si="30"/>
        <v>106.44372</v>
      </c>
      <c r="AM18" s="181">
        <f t="shared" si="31"/>
        <v>106.44372</v>
      </c>
      <c r="AN18" s="181">
        <f t="shared" si="32"/>
        <v>106.44372</v>
      </c>
      <c r="AO18" s="182">
        <f t="shared" si="33"/>
        <v>106.44372</v>
      </c>
      <c r="AP18" s="183">
        <f t="shared" si="34"/>
        <v>106.44372</v>
      </c>
      <c r="AR18" s="305">
        <f t="shared" si="0"/>
        <v>124.89396480000001</v>
      </c>
      <c r="AS18" s="303">
        <f t="shared" si="35"/>
        <v>52.512235200000006</v>
      </c>
      <c r="AT18" s="307">
        <f>(AR18*AY2)+AS18</f>
        <v>177.40620000000001</v>
      </c>
      <c r="AU18" s="305">
        <f t="shared" si="36"/>
        <v>177.40620000000001</v>
      </c>
      <c r="AV18" s="306">
        <f t="shared" si="37"/>
        <v>177.40620000000001</v>
      </c>
      <c r="AW18" s="306">
        <f t="shared" si="38"/>
        <v>177.40620000000001</v>
      </c>
      <c r="AX18" s="306">
        <f t="shared" si="39"/>
        <v>177.40620000000001</v>
      </c>
      <c r="AY18" s="306">
        <f t="shared" si="40"/>
        <v>177.40620000000001</v>
      </c>
      <c r="AZ18" s="306">
        <f t="shared" si="41"/>
        <v>177.40620000000001</v>
      </c>
      <c r="BA18" s="306">
        <f t="shared" si="42"/>
        <v>177.40620000000001</v>
      </c>
      <c r="BB18" s="306">
        <f t="shared" si="43"/>
        <v>177.40620000000001</v>
      </c>
      <c r="BC18" s="306">
        <f t="shared" si="44"/>
        <v>177.40620000000001</v>
      </c>
      <c r="BD18" s="306">
        <f t="shared" si="45"/>
        <v>177.40620000000001</v>
      </c>
      <c r="BE18" s="306">
        <f t="shared" si="46"/>
        <v>177.40620000000001</v>
      </c>
      <c r="BF18" s="306">
        <f t="shared" si="47"/>
        <v>177.40620000000001</v>
      </c>
      <c r="BG18" s="306">
        <f t="shared" si="48"/>
        <v>177.40620000000001</v>
      </c>
      <c r="BH18" s="307">
        <f t="shared" si="49"/>
        <v>177.40620000000001</v>
      </c>
      <c r="BI18" s="312"/>
    </row>
    <row r="19" spans="1:61" x14ac:dyDescent="0.25">
      <c r="A19" s="92" t="s">
        <v>1965</v>
      </c>
      <c r="B19" s="15" t="s">
        <v>10</v>
      </c>
      <c r="C19" s="16">
        <v>2021</v>
      </c>
      <c r="D19" s="61">
        <v>1E-3</v>
      </c>
      <c r="E19" s="289">
        <v>109.51</v>
      </c>
      <c r="F19" s="290">
        <v>1.57</v>
      </c>
      <c r="G19" s="291">
        <f t="shared" si="1"/>
        <v>171.9307</v>
      </c>
      <c r="H19" s="174">
        <f t="shared" si="2"/>
        <v>103.15841999999999</v>
      </c>
      <c r="I19" s="175">
        <f t="shared" si="3"/>
        <v>103.15841999999999</v>
      </c>
      <c r="J19" s="176">
        <f t="shared" si="4"/>
        <v>103.15841999999999</v>
      </c>
      <c r="K19" s="176">
        <f t="shared" si="5"/>
        <v>103.15841999999999</v>
      </c>
      <c r="L19" s="176">
        <f t="shared" si="6"/>
        <v>103.15841999999999</v>
      </c>
      <c r="M19" s="176">
        <f t="shared" si="7"/>
        <v>103.15841999999999</v>
      </c>
      <c r="N19" s="176">
        <f t="shared" si="8"/>
        <v>103.15841999999999</v>
      </c>
      <c r="O19" s="176">
        <f t="shared" si="9"/>
        <v>103.15841999999999</v>
      </c>
      <c r="P19" s="176">
        <f t="shared" si="10"/>
        <v>103.15841999999999</v>
      </c>
      <c r="Q19" s="176">
        <f t="shared" si="11"/>
        <v>103.15841999999999</v>
      </c>
      <c r="R19" s="176">
        <f t="shared" si="12"/>
        <v>103.15841999999999</v>
      </c>
      <c r="S19" s="176">
        <f t="shared" si="13"/>
        <v>103.15841999999999</v>
      </c>
      <c r="T19" s="176">
        <f t="shared" si="14"/>
        <v>103.15841999999999</v>
      </c>
      <c r="U19" s="176">
        <f t="shared" si="15"/>
        <v>103.15841999999999</v>
      </c>
      <c r="V19" s="177">
        <f t="shared" si="16"/>
        <v>103.15841999999999</v>
      </c>
      <c r="W19" s="178">
        <f t="shared" si="17"/>
        <v>103.15841999999999</v>
      </c>
      <c r="X19" s="74"/>
      <c r="Y19" s="175">
        <f t="shared" si="18"/>
        <v>72.623527679999995</v>
      </c>
      <c r="Z19" s="176">
        <f t="shared" si="19"/>
        <v>30.534892319999997</v>
      </c>
      <c r="AA19" s="177">
        <f>(Y19*AF2)+Z19</f>
        <v>103.15841999999999</v>
      </c>
      <c r="AB19" s="175">
        <f t="shared" si="20"/>
        <v>103.15841999999999</v>
      </c>
      <c r="AC19" s="176">
        <f t="shared" si="21"/>
        <v>103.15841999999999</v>
      </c>
      <c r="AD19" s="176">
        <f t="shared" si="22"/>
        <v>103.15841999999999</v>
      </c>
      <c r="AE19" s="176">
        <f t="shared" si="23"/>
        <v>103.15841999999999</v>
      </c>
      <c r="AF19" s="176">
        <f t="shared" si="24"/>
        <v>103.15841999999999</v>
      </c>
      <c r="AG19" s="176">
        <f t="shared" si="25"/>
        <v>103.15841999999999</v>
      </c>
      <c r="AH19" s="176">
        <f t="shared" si="26"/>
        <v>103.15841999999999</v>
      </c>
      <c r="AI19" s="176">
        <f t="shared" si="27"/>
        <v>103.15841999999999</v>
      </c>
      <c r="AJ19" s="176">
        <f t="shared" si="28"/>
        <v>103.15841999999999</v>
      </c>
      <c r="AK19" s="176">
        <f t="shared" si="29"/>
        <v>103.15841999999999</v>
      </c>
      <c r="AL19" s="176">
        <f t="shared" si="30"/>
        <v>103.15841999999999</v>
      </c>
      <c r="AM19" s="176">
        <f t="shared" si="31"/>
        <v>103.15841999999999</v>
      </c>
      <c r="AN19" s="176">
        <f t="shared" si="32"/>
        <v>103.15841999999999</v>
      </c>
      <c r="AO19" s="177">
        <f t="shared" si="33"/>
        <v>103.15841999999999</v>
      </c>
      <c r="AP19" s="178">
        <f t="shared" si="34"/>
        <v>103.15841999999999</v>
      </c>
      <c r="AR19" s="302">
        <f t="shared" si="0"/>
        <v>121.03921279999999</v>
      </c>
      <c r="AS19" s="303">
        <f t="shared" si="35"/>
        <v>50.891487200000014</v>
      </c>
      <c r="AT19" s="304">
        <f>(AR19*AY2)+AS19</f>
        <v>171.9307</v>
      </c>
      <c r="AU19" s="302">
        <f t="shared" si="36"/>
        <v>171.9307</v>
      </c>
      <c r="AV19" s="303">
        <f t="shared" si="37"/>
        <v>171.9307</v>
      </c>
      <c r="AW19" s="303">
        <f t="shared" si="38"/>
        <v>171.9307</v>
      </c>
      <c r="AX19" s="303">
        <f t="shared" si="39"/>
        <v>171.9307</v>
      </c>
      <c r="AY19" s="303">
        <f t="shared" si="40"/>
        <v>171.9307</v>
      </c>
      <c r="AZ19" s="303">
        <f t="shared" si="41"/>
        <v>171.9307</v>
      </c>
      <c r="BA19" s="303">
        <f t="shared" si="42"/>
        <v>171.9307</v>
      </c>
      <c r="BB19" s="303">
        <f t="shared" si="43"/>
        <v>171.9307</v>
      </c>
      <c r="BC19" s="303">
        <f t="shared" si="44"/>
        <v>171.9307</v>
      </c>
      <c r="BD19" s="303">
        <f t="shared" si="45"/>
        <v>171.9307</v>
      </c>
      <c r="BE19" s="303">
        <f t="shared" si="46"/>
        <v>171.9307</v>
      </c>
      <c r="BF19" s="303">
        <f t="shared" si="47"/>
        <v>171.9307</v>
      </c>
      <c r="BG19" s="303">
        <f t="shared" si="48"/>
        <v>171.9307</v>
      </c>
      <c r="BH19" s="304">
        <f t="shared" si="49"/>
        <v>171.9307</v>
      </c>
      <c r="BI19" s="317"/>
    </row>
    <row r="20" spans="1:61" x14ac:dyDescent="0.25">
      <c r="A20" s="92" t="s">
        <v>1966</v>
      </c>
      <c r="B20" s="15" t="s">
        <v>12</v>
      </c>
      <c r="C20" s="16">
        <v>17239</v>
      </c>
      <c r="D20" s="61">
        <v>0.01</v>
      </c>
      <c r="E20" s="289">
        <v>109.51</v>
      </c>
      <c r="F20" s="290">
        <v>1.55</v>
      </c>
      <c r="G20" s="291">
        <f t="shared" si="1"/>
        <v>169.74050000000003</v>
      </c>
      <c r="H20" s="174">
        <f t="shared" si="2"/>
        <v>101.84430000000002</v>
      </c>
      <c r="I20" s="175">
        <f t="shared" si="3"/>
        <v>101.84430000000002</v>
      </c>
      <c r="J20" s="176">
        <f t="shared" si="4"/>
        <v>101.84430000000002</v>
      </c>
      <c r="K20" s="176">
        <f t="shared" si="5"/>
        <v>101.84430000000002</v>
      </c>
      <c r="L20" s="176">
        <f t="shared" si="6"/>
        <v>101.84430000000002</v>
      </c>
      <c r="M20" s="176">
        <f t="shared" si="7"/>
        <v>101.84430000000002</v>
      </c>
      <c r="N20" s="176">
        <f t="shared" si="8"/>
        <v>101.84430000000002</v>
      </c>
      <c r="O20" s="176">
        <f t="shared" si="9"/>
        <v>101.84430000000002</v>
      </c>
      <c r="P20" s="176">
        <f t="shared" si="10"/>
        <v>101.84430000000002</v>
      </c>
      <c r="Q20" s="176">
        <f t="shared" si="11"/>
        <v>101.84430000000002</v>
      </c>
      <c r="R20" s="176">
        <f t="shared" si="12"/>
        <v>101.84430000000002</v>
      </c>
      <c r="S20" s="176">
        <f t="shared" si="13"/>
        <v>101.84430000000002</v>
      </c>
      <c r="T20" s="176">
        <f t="shared" si="14"/>
        <v>101.84430000000002</v>
      </c>
      <c r="U20" s="176">
        <f t="shared" si="15"/>
        <v>101.84430000000002</v>
      </c>
      <c r="V20" s="177">
        <f t="shared" si="16"/>
        <v>101.84430000000002</v>
      </c>
      <c r="W20" s="178">
        <f t="shared" si="17"/>
        <v>101.84430000000002</v>
      </c>
      <c r="X20" s="74"/>
      <c r="Y20" s="175">
        <f t="shared" si="18"/>
        <v>71.698387200000013</v>
      </c>
      <c r="Z20" s="176">
        <f t="shared" si="19"/>
        <v>30.145912800000005</v>
      </c>
      <c r="AA20" s="177">
        <f>(Y20*AF2)+Z20</f>
        <v>101.84430000000002</v>
      </c>
      <c r="AB20" s="175">
        <f t="shared" si="20"/>
        <v>101.84430000000002</v>
      </c>
      <c r="AC20" s="176">
        <f t="shared" si="21"/>
        <v>101.84430000000002</v>
      </c>
      <c r="AD20" s="176">
        <f t="shared" si="22"/>
        <v>101.84430000000002</v>
      </c>
      <c r="AE20" s="176">
        <f t="shared" si="23"/>
        <v>101.84430000000002</v>
      </c>
      <c r="AF20" s="176">
        <f t="shared" si="24"/>
        <v>101.84430000000002</v>
      </c>
      <c r="AG20" s="176">
        <f t="shared" si="25"/>
        <v>101.84430000000002</v>
      </c>
      <c r="AH20" s="176">
        <f t="shared" si="26"/>
        <v>101.84430000000002</v>
      </c>
      <c r="AI20" s="176">
        <f t="shared" si="27"/>
        <v>101.84430000000002</v>
      </c>
      <c r="AJ20" s="176">
        <f t="shared" si="28"/>
        <v>101.84430000000002</v>
      </c>
      <c r="AK20" s="176">
        <f t="shared" si="29"/>
        <v>101.84430000000002</v>
      </c>
      <c r="AL20" s="176">
        <f t="shared" si="30"/>
        <v>101.84430000000002</v>
      </c>
      <c r="AM20" s="176">
        <f t="shared" si="31"/>
        <v>101.84430000000002</v>
      </c>
      <c r="AN20" s="176">
        <f t="shared" si="32"/>
        <v>101.84430000000002</v>
      </c>
      <c r="AO20" s="177">
        <f t="shared" si="33"/>
        <v>101.84430000000002</v>
      </c>
      <c r="AP20" s="178">
        <f t="shared" si="34"/>
        <v>101.84430000000002</v>
      </c>
      <c r="AR20" s="302">
        <f t="shared" si="0"/>
        <v>119.49731200000001</v>
      </c>
      <c r="AS20" s="303">
        <f t="shared" si="35"/>
        <v>50.243188000000018</v>
      </c>
      <c r="AT20" s="304">
        <f>(AR20*AY2)+AS20</f>
        <v>169.74050000000003</v>
      </c>
      <c r="AU20" s="302">
        <f t="shared" si="36"/>
        <v>169.74050000000003</v>
      </c>
      <c r="AV20" s="303">
        <f t="shared" si="37"/>
        <v>169.74050000000003</v>
      </c>
      <c r="AW20" s="303">
        <f t="shared" si="38"/>
        <v>169.74050000000003</v>
      </c>
      <c r="AX20" s="303">
        <f t="shared" si="39"/>
        <v>169.74050000000003</v>
      </c>
      <c r="AY20" s="303">
        <f t="shared" si="40"/>
        <v>169.74050000000003</v>
      </c>
      <c r="AZ20" s="303">
        <f t="shared" si="41"/>
        <v>169.74050000000003</v>
      </c>
      <c r="BA20" s="303">
        <f t="shared" si="42"/>
        <v>169.74050000000003</v>
      </c>
      <c r="BB20" s="303">
        <f t="shared" si="43"/>
        <v>169.74050000000003</v>
      </c>
      <c r="BC20" s="303">
        <f t="shared" si="44"/>
        <v>169.74050000000003</v>
      </c>
      <c r="BD20" s="303">
        <f t="shared" si="45"/>
        <v>169.74050000000003</v>
      </c>
      <c r="BE20" s="303">
        <f t="shared" si="46"/>
        <v>169.74050000000003</v>
      </c>
      <c r="BF20" s="303">
        <f t="shared" si="47"/>
        <v>169.74050000000003</v>
      </c>
      <c r="BG20" s="303">
        <f t="shared" si="48"/>
        <v>169.74050000000003</v>
      </c>
      <c r="BH20" s="304">
        <f t="shared" si="49"/>
        <v>169.74050000000003</v>
      </c>
      <c r="BI20" s="317"/>
    </row>
    <row r="21" spans="1:61" x14ac:dyDescent="0.25">
      <c r="A21" s="92" t="s">
        <v>1967</v>
      </c>
      <c r="B21" s="15" t="s">
        <v>10</v>
      </c>
      <c r="C21" s="16">
        <v>88186</v>
      </c>
      <c r="D21" s="61">
        <v>4.7E-2</v>
      </c>
      <c r="E21" s="289">
        <v>109.51</v>
      </c>
      <c r="F21" s="290">
        <v>1.47</v>
      </c>
      <c r="G21" s="291">
        <f t="shared" si="1"/>
        <v>160.97970000000001</v>
      </c>
      <c r="H21" s="174">
        <f t="shared" si="2"/>
        <v>96.587820000000008</v>
      </c>
      <c r="I21" s="175">
        <f t="shared" si="3"/>
        <v>96.587820000000008</v>
      </c>
      <c r="J21" s="176">
        <f t="shared" si="4"/>
        <v>96.587820000000008</v>
      </c>
      <c r="K21" s="176">
        <f t="shared" si="5"/>
        <v>96.587820000000008</v>
      </c>
      <c r="L21" s="176">
        <f t="shared" si="6"/>
        <v>96.587820000000008</v>
      </c>
      <c r="M21" s="176">
        <f t="shared" si="7"/>
        <v>96.587820000000008</v>
      </c>
      <c r="N21" s="176">
        <f t="shared" si="8"/>
        <v>96.587820000000008</v>
      </c>
      <c r="O21" s="176">
        <f t="shared" si="9"/>
        <v>96.587820000000008</v>
      </c>
      <c r="P21" s="176">
        <f t="shared" si="10"/>
        <v>96.587820000000008</v>
      </c>
      <c r="Q21" s="176">
        <f t="shared" si="11"/>
        <v>96.587820000000008</v>
      </c>
      <c r="R21" s="176">
        <f t="shared" si="12"/>
        <v>96.587820000000008</v>
      </c>
      <c r="S21" s="176">
        <f t="shared" si="13"/>
        <v>96.587820000000008</v>
      </c>
      <c r="T21" s="176">
        <f t="shared" si="14"/>
        <v>96.587820000000008</v>
      </c>
      <c r="U21" s="176">
        <f t="shared" si="15"/>
        <v>96.587820000000008</v>
      </c>
      <c r="V21" s="177">
        <f t="shared" si="16"/>
        <v>96.587820000000008</v>
      </c>
      <c r="W21" s="178">
        <f t="shared" si="17"/>
        <v>96.587820000000008</v>
      </c>
      <c r="X21" s="74"/>
      <c r="Y21" s="175">
        <f t="shared" si="18"/>
        <v>67.997825280000001</v>
      </c>
      <c r="Z21" s="176">
        <f t="shared" si="19"/>
        <v>28.589994720000007</v>
      </c>
      <c r="AA21" s="177">
        <f>(Y21*AF2)+Z21</f>
        <v>96.587820000000008</v>
      </c>
      <c r="AB21" s="175">
        <f t="shared" si="20"/>
        <v>96.587820000000008</v>
      </c>
      <c r="AC21" s="176">
        <f t="shared" si="21"/>
        <v>96.587820000000008</v>
      </c>
      <c r="AD21" s="176">
        <f t="shared" si="22"/>
        <v>96.587820000000008</v>
      </c>
      <c r="AE21" s="176">
        <f t="shared" si="23"/>
        <v>96.587820000000008</v>
      </c>
      <c r="AF21" s="176">
        <f t="shared" si="24"/>
        <v>96.587820000000008</v>
      </c>
      <c r="AG21" s="176">
        <f t="shared" si="25"/>
        <v>96.587820000000008</v>
      </c>
      <c r="AH21" s="176">
        <f t="shared" si="26"/>
        <v>96.587820000000008</v>
      </c>
      <c r="AI21" s="176">
        <f t="shared" si="27"/>
        <v>96.587820000000008</v>
      </c>
      <c r="AJ21" s="176">
        <f t="shared" si="28"/>
        <v>96.587820000000008</v>
      </c>
      <c r="AK21" s="176">
        <f t="shared" si="29"/>
        <v>96.587820000000008</v>
      </c>
      <c r="AL21" s="176">
        <f t="shared" si="30"/>
        <v>96.587820000000008</v>
      </c>
      <c r="AM21" s="176">
        <f t="shared" si="31"/>
        <v>96.587820000000008</v>
      </c>
      <c r="AN21" s="176">
        <f t="shared" si="32"/>
        <v>96.587820000000008</v>
      </c>
      <c r="AO21" s="177">
        <f t="shared" si="33"/>
        <v>96.587820000000008</v>
      </c>
      <c r="AP21" s="178">
        <f t="shared" si="34"/>
        <v>96.587820000000008</v>
      </c>
      <c r="AR21" s="302">
        <f t="shared" si="0"/>
        <v>113.32970880000001</v>
      </c>
      <c r="AS21" s="303">
        <f t="shared" si="35"/>
        <v>47.649991200000002</v>
      </c>
      <c r="AT21" s="304">
        <f>(AR21*AY2)+AS21</f>
        <v>160.97970000000001</v>
      </c>
      <c r="AU21" s="302">
        <f t="shared" si="36"/>
        <v>160.97970000000001</v>
      </c>
      <c r="AV21" s="303">
        <f t="shared" si="37"/>
        <v>160.97970000000001</v>
      </c>
      <c r="AW21" s="303">
        <f t="shared" si="38"/>
        <v>160.97970000000001</v>
      </c>
      <c r="AX21" s="303">
        <f t="shared" si="39"/>
        <v>160.97970000000001</v>
      </c>
      <c r="AY21" s="303">
        <f t="shared" si="40"/>
        <v>160.97970000000001</v>
      </c>
      <c r="AZ21" s="303">
        <f t="shared" si="41"/>
        <v>160.97970000000001</v>
      </c>
      <c r="BA21" s="303">
        <f t="shared" si="42"/>
        <v>160.97970000000001</v>
      </c>
      <c r="BB21" s="303">
        <f t="shared" si="43"/>
        <v>160.97970000000001</v>
      </c>
      <c r="BC21" s="303">
        <f t="shared" si="44"/>
        <v>160.97970000000001</v>
      </c>
      <c r="BD21" s="303">
        <f t="shared" si="45"/>
        <v>160.97970000000001</v>
      </c>
      <c r="BE21" s="303">
        <f t="shared" si="46"/>
        <v>160.97970000000001</v>
      </c>
      <c r="BF21" s="303">
        <f t="shared" si="47"/>
        <v>160.97970000000001</v>
      </c>
      <c r="BG21" s="303">
        <f t="shared" si="48"/>
        <v>160.97970000000001</v>
      </c>
      <c r="BH21" s="304">
        <f t="shared" si="49"/>
        <v>160.97970000000001</v>
      </c>
      <c r="BI21" s="317"/>
    </row>
    <row r="22" spans="1:61" x14ac:dyDescent="0.25">
      <c r="A22" s="90" t="s">
        <v>1968</v>
      </c>
      <c r="B22" s="19" t="s">
        <v>12</v>
      </c>
      <c r="C22" s="20">
        <v>183343</v>
      </c>
      <c r="D22" s="62">
        <v>9.8000000000000004E-2</v>
      </c>
      <c r="E22" s="286">
        <v>109.51</v>
      </c>
      <c r="F22" s="292">
        <v>1.43</v>
      </c>
      <c r="G22" s="291">
        <f t="shared" si="1"/>
        <v>156.5993</v>
      </c>
      <c r="H22" s="179">
        <f t="shared" si="2"/>
        <v>93.959580000000003</v>
      </c>
      <c r="I22" s="180">
        <f t="shared" si="3"/>
        <v>93.959580000000003</v>
      </c>
      <c r="J22" s="181">
        <f t="shared" si="4"/>
        <v>93.959580000000003</v>
      </c>
      <c r="K22" s="181">
        <f t="shared" si="5"/>
        <v>93.959580000000003</v>
      </c>
      <c r="L22" s="181">
        <f t="shared" si="6"/>
        <v>93.959580000000003</v>
      </c>
      <c r="M22" s="181">
        <f t="shared" si="7"/>
        <v>93.959580000000003</v>
      </c>
      <c r="N22" s="181">
        <f t="shared" si="8"/>
        <v>93.959580000000003</v>
      </c>
      <c r="O22" s="181">
        <f t="shared" si="9"/>
        <v>93.959580000000003</v>
      </c>
      <c r="P22" s="181">
        <f t="shared" si="10"/>
        <v>93.959580000000003</v>
      </c>
      <c r="Q22" s="181">
        <f t="shared" si="11"/>
        <v>93.959580000000003</v>
      </c>
      <c r="R22" s="181">
        <f t="shared" si="12"/>
        <v>93.959580000000003</v>
      </c>
      <c r="S22" s="181">
        <f t="shared" si="13"/>
        <v>93.959580000000003</v>
      </c>
      <c r="T22" s="181">
        <f t="shared" si="14"/>
        <v>93.959580000000003</v>
      </c>
      <c r="U22" s="181">
        <f t="shared" si="15"/>
        <v>93.959580000000003</v>
      </c>
      <c r="V22" s="182">
        <f t="shared" si="16"/>
        <v>93.959580000000003</v>
      </c>
      <c r="W22" s="184">
        <f t="shared" si="17"/>
        <v>93.959580000000003</v>
      </c>
      <c r="X22" s="74"/>
      <c r="Y22" s="180">
        <f t="shared" si="18"/>
        <v>66.147544319999994</v>
      </c>
      <c r="Z22" s="181">
        <f t="shared" si="19"/>
        <v>27.812035680000008</v>
      </c>
      <c r="AA22" s="182">
        <f>(Y22*AF2)+Z22</f>
        <v>93.959580000000003</v>
      </c>
      <c r="AB22" s="180">
        <f t="shared" si="20"/>
        <v>93.959580000000003</v>
      </c>
      <c r="AC22" s="181">
        <f t="shared" si="21"/>
        <v>93.959580000000003</v>
      </c>
      <c r="AD22" s="181">
        <f t="shared" si="22"/>
        <v>93.959580000000003</v>
      </c>
      <c r="AE22" s="181">
        <f t="shared" si="23"/>
        <v>93.959580000000003</v>
      </c>
      <c r="AF22" s="181">
        <f t="shared" si="24"/>
        <v>93.959580000000003</v>
      </c>
      <c r="AG22" s="181">
        <f t="shared" si="25"/>
        <v>93.959580000000003</v>
      </c>
      <c r="AH22" s="181">
        <f t="shared" si="26"/>
        <v>93.959580000000003</v>
      </c>
      <c r="AI22" s="181">
        <f t="shared" si="27"/>
        <v>93.959580000000003</v>
      </c>
      <c r="AJ22" s="181">
        <f t="shared" si="28"/>
        <v>93.959580000000003</v>
      </c>
      <c r="AK22" s="181">
        <f t="shared" si="29"/>
        <v>93.959580000000003</v>
      </c>
      <c r="AL22" s="181">
        <f t="shared" si="30"/>
        <v>93.959580000000003</v>
      </c>
      <c r="AM22" s="181">
        <f t="shared" si="31"/>
        <v>93.959580000000003</v>
      </c>
      <c r="AN22" s="181">
        <f t="shared" si="32"/>
        <v>93.959580000000003</v>
      </c>
      <c r="AO22" s="182">
        <f t="shared" si="33"/>
        <v>93.959580000000003</v>
      </c>
      <c r="AP22" s="184">
        <f t="shared" si="34"/>
        <v>93.959580000000003</v>
      </c>
      <c r="AR22" s="305">
        <f t="shared" si="0"/>
        <v>110.24590719999999</v>
      </c>
      <c r="AS22" s="303">
        <f t="shared" si="35"/>
        <v>46.353392800000009</v>
      </c>
      <c r="AT22" s="307">
        <f>(AR22*AY2)+AS22</f>
        <v>156.5993</v>
      </c>
      <c r="AU22" s="305">
        <f t="shared" si="36"/>
        <v>156.5993</v>
      </c>
      <c r="AV22" s="306">
        <f t="shared" si="37"/>
        <v>156.5993</v>
      </c>
      <c r="AW22" s="306">
        <f t="shared" si="38"/>
        <v>156.5993</v>
      </c>
      <c r="AX22" s="306">
        <f t="shared" si="39"/>
        <v>156.5993</v>
      </c>
      <c r="AY22" s="306">
        <f t="shared" si="40"/>
        <v>156.5993</v>
      </c>
      <c r="AZ22" s="306">
        <f t="shared" si="41"/>
        <v>156.5993</v>
      </c>
      <c r="BA22" s="306">
        <f t="shared" si="42"/>
        <v>156.5993</v>
      </c>
      <c r="BB22" s="306">
        <f t="shared" si="43"/>
        <v>156.5993</v>
      </c>
      <c r="BC22" s="306">
        <f t="shared" si="44"/>
        <v>156.5993</v>
      </c>
      <c r="BD22" s="306">
        <f t="shared" si="45"/>
        <v>156.5993</v>
      </c>
      <c r="BE22" s="306">
        <f t="shared" si="46"/>
        <v>156.5993</v>
      </c>
      <c r="BF22" s="306">
        <f t="shared" si="47"/>
        <v>156.5993</v>
      </c>
      <c r="BG22" s="306">
        <f t="shared" si="48"/>
        <v>156.5993</v>
      </c>
      <c r="BH22" s="307">
        <f t="shared" si="49"/>
        <v>156.5993</v>
      </c>
      <c r="BI22" s="323"/>
    </row>
    <row r="23" spans="1:61" x14ac:dyDescent="0.25">
      <c r="A23" s="91" t="s">
        <v>1969</v>
      </c>
      <c r="B23" s="19" t="s">
        <v>12</v>
      </c>
      <c r="C23" s="20">
        <v>466468</v>
      </c>
      <c r="D23" s="62">
        <v>0.25</v>
      </c>
      <c r="E23" s="286">
        <v>109.51</v>
      </c>
      <c r="F23" s="292">
        <v>1.34</v>
      </c>
      <c r="G23" s="291">
        <f t="shared" si="1"/>
        <v>146.74340000000001</v>
      </c>
      <c r="H23" s="179">
        <f t="shared" si="2"/>
        <v>88.046040000000005</v>
      </c>
      <c r="I23" s="180">
        <f t="shared" si="3"/>
        <v>88.046040000000005</v>
      </c>
      <c r="J23" s="181">
        <f t="shared" si="4"/>
        <v>88.046040000000005</v>
      </c>
      <c r="K23" s="181">
        <f t="shared" si="5"/>
        <v>88.046040000000005</v>
      </c>
      <c r="L23" s="181">
        <f t="shared" si="6"/>
        <v>88.046040000000005</v>
      </c>
      <c r="M23" s="181">
        <f t="shared" si="7"/>
        <v>88.046040000000005</v>
      </c>
      <c r="N23" s="181">
        <f t="shared" si="8"/>
        <v>88.046040000000005</v>
      </c>
      <c r="O23" s="181">
        <f t="shared" si="9"/>
        <v>88.046040000000005</v>
      </c>
      <c r="P23" s="181">
        <f t="shared" si="10"/>
        <v>88.046040000000005</v>
      </c>
      <c r="Q23" s="181">
        <f t="shared" si="11"/>
        <v>88.046040000000005</v>
      </c>
      <c r="R23" s="181">
        <f t="shared" si="12"/>
        <v>88.046040000000005</v>
      </c>
      <c r="S23" s="181">
        <f t="shared" si="13"/>
        <v>88.046040000000005</v>
      </c>
      <c r="T23" s="181">
        <f t="shared" si="14"/>
        <v>88.046040000000005</v>
      </c>
      <c r="U23" s="181">
        <f t="shared" si="15"/>
        <v>88.046040000000005</v>
      </c>
      <c r="V23" s="182">
        <f t="shared" si="16"/>
        <v>88.046040000000005</v>
      </c>
      <c r="W23" s="184">
        <f t="shared" si="17"/>
        <v>88.046040000000005</v>
      </c>
      <c r="X23" s="74"/>
      <c r="Y23" s="180">
        <f t="shared" si="18"/>
        <v>61.984412159999998</v>
      </c>
      <c r="Z23" s="181">
        <f t="shared" si="19"/>
        <v>26.061627840000007</v>
      </c>
      <c r="AA23" s="182">
        <f>(Y23*AF2)+Z23</f>
        <v>88.046040000000005</v>
      </c>
      <c r="AB23" s="180">
        <f t="shared" si="20"/>
        <v>88.046040000000005</v>
      </c>
      <c r="AC23" s="181">
        <f t="shared" si="21"/>
        <v>88.046040000000005</v>
      </c>
      <c r="AD23" s="181">
        <f t="shared" si="22"/>
        <v>88.046040000000005</v>
      </c>
      <c r="AE23" s="181">
        <f t="shared" si="23"/>
        <v>88.046040000000005</v>
      </c>
      <c r="AF23" s="181">
        <f t="shared" si="24"/>
        <v>88.046040000000005</v>
      </c>
      <c r="AG23" s="181">
        <f t="shared" si="25"/>
        <v>88.046040000000005</v>
      </c>
      <c r="AH23" s="181">
        <f t="shared" si="26"/>
        <v>88.046040000000005</v>
      </c>
      <c r="AI23" s="181">
        <f t="shared" si="27"/>
        <v>88.046040000000005</v>
      </c>
      <c r="AJ23" s="181">
        <f t="shared" si="28"/>
        <v>88.046040000000005</v>
      </c>
      <c r="AK23" s="181">
        <f t="shared" si="29"/>
        <v>88.046040000000005</v>
      </c>
      <c r="AL23" s="181">
        <f t="shared" si="30"/>
        <v>88.046040000000005</v>
      </c>
      <c r="AM23" s="181">
        <f t="shared" si="31"/>
        <v>88.046040000000005</v>
      </c>
      <c r="AN23" s="181">
        <f t="shared" si="32"/>
        <v>88.046040000000005</v>
      </c>
      <c r="AO23" s="182">
        <f t="shared" si="33"/>
        <v>88.046040000000005</v>
      </c>
      <c r="AP23" s="184">
        <f t="shared" si="34"/>
        <v>88.046040000000005</v>
      </c>
      <c r="AR23" s="305">
        <f t="shared" si="0"/>
        <v>103.3073536</v>
      </c>
      <c r="AS23" s="303">
        <f t="shared" si="35"/>
        <v>43.436046400000009</v>
      </c>
      <c r="AT23" s="307">
        <f>(AR23*AY2)+AS23</f>
        <v>146.74340000000001</v>
      </c>
      <c r="AU23" s="305">
        <f t="shared" si="36"/>
        <v>146.74340000000001</v>
      </c>
      <c r="AV23" s="306">
        <f t="shared" si="37"/>
        <v>146.74340000000001</v>
      </c>
      <c r="AW23" s="306">
        <f t="shared" si="38"/>
        <v>146.74340000000001</v>
      </c>
      <c r="AX23" s="306">
        <f t="shared" si="39"/>
        <v>146.74340000000001</v>
      </c>
      <c r="AY23" s="306">
        <f t="shared" si="40"/>
        <v>146.74340000000001</v>
      </c>
      <c r="AZ23" s="306">
        <f t="shared" si="41"/>
        <v>146.74340000000001</v>
      </c>
      <c r="BA23" s="306">
        <f t="shared" si="42"/>
        <v>146.74340000000001</v>
      </c>
      <c r="BB23" s="306">
        <f t="shared" si="43"/>
        <v>146.74340000000001</v>
      </c>
      <c r="BC23" s="306">
        <f t="shared" si="44"/>
        <v>146.74340000000001</v>
      </c>
      <c r="BD23" s="306">
        <f t="shared" si="45"/>
        <v>146.74340000000001</v>
      </c>
      <c r="BE23" s="306">
        <f t="shared" si="46"/>
        <v>146.74340000000001</v>
      </c>
      <c r="BF23" s="306">
        <f t="shared" si="47"/>
        <v>146.74340000000001</v>
      </c>
      <c r="BG23" s="306">
        <f t="shared" si="48"/>
        <v>146.74340000000001</v>
      </c>
      <c r="BH23" s="307">
        <f t="shared" si="49"/>
        <v>146.74340000000001</v>
      </c>
      <c r="BI23" s="323"/>
    </row>
    <row r="24" spans="1:61" x14ac:dyDescent="0.25">
      <c r="A24" s="93" t="s">
        <v>1970</v>
      </c>
      <c r="B24" s="15" t="s">
        <v>12</v>
      </c>
      <c r="C24" s="16">
        <v>5506</v>
      </c>
      <c r="D24" s="61">
        <v>3.0000000000000001E-3</v>
      </c>
      <c r="E24" s="289">
        <v>109.51</v>
      </c>
      <c r="F24" s="290">
        <v>1.22</v>
      </c>
      <c r="G24" s="291">
        <f t="shared" si="1"/>
        <v>133.60220000000001</v>
      </c>
      <c r="H24" s="174">
        <f t="shared" si="2"/>
        <v>80.161320000000003</v>
      </c>
      <c r="I24" s="175">
        <f t="shared" si="3"/>
        <v>80.161320000000003</v>
      </c>
      <c r="J24" s="176">
        <f t="shared" si="4"/>
        <v>80.161320000000003</v>
      </c>
      <c r="K24" s="176">
        <f t="shared" si="5"/>
        <v>80.161320000000003</v>
      </c>
      <c r="L24" s="176">
        <f t="shared" si="6"/>
        <v>80.161320000000003</v>
      </c>
      <c r="M24" s="176">
        <f t="shared" si="7"/>
        <v>80.161320000000003</v>
      </c>
      <c r="N24" s="176">
        <f t="shared" si="8"/>
        <v>80.161320000000003</v>
      </c>
      <c r="O24" s="176">
        <f t="shared" si="9"/>
        <v>80.161320000000003</v>
      </c>
      <c r="P24" s="176">
        <f t="shared" si="10"/>
        <v>80.161320000000003</v>
      </c>
      <c r="Q24" s="176">
        <f t="shared" si="11"/>
        <v>80.161320000000003</v>
      </c>
      <c r="R24" s="176">
        <f t="shared" si="12"/>
        <v>80.161320000000003</v>
      </c>
      <c r="S24" s="176">
        <f t="shared" si="13"/>
        <v>80.161320000000003</v>
      </c>
      <c r="T24" s="176">
        <f t="shared" si="14"/>
        <v>80.161320000000003</v>
      </c>
      <c r="U24" s="176">
        <f t="shared" si="15"/>
        <v>80.161320000000003</v>
      </c>
      <c r="V24" s="177">
        <f t="shared" si="16"/>
        <v>80.161320000000003</v>
      </c>
      <c r="W24" s="178">
        <f t="shared" si="17"/>
        <v>80.161320000000003</v>
      </c>
      <c r="X24" s="74"/>
      <c r="Y24" s="175">
        <f t="shared" si="18"/>
        <v>56.43356928</v>
      </c>
      <c r="Z24" s="176">
        <f t="shared" si="19"/>
        <v>23.727750720000003</v>
      </c>
      <c r="AA24" s="177">
        <f>(Y24*AF2)+Z24</f>
        <v>80.161320000000003</v>
      </c>
      <c r="AB24" s="175">
        <f t="shared" si="20"/>
        <v>80.161320000000003</v>
      </c>
      <c r="AC24" s="176">
        <f t="shared" si="21"/>
        <v>80.161320000000003</v>
      </c>
      <c r="AD24" s="176">
        <f t="shared" si="22"/>
        <v>80.161320000000003</v>
      </c>
      <c r="AE24" s="176">
        <f t="shared" si="23"/>
        <v>80.161320000000003</v>
      </c>
      <c r="AF24" s="176">
        <f t="shared" si="24"/>
        <v>80.161320000000003</v>
      </c>
      <c r="AG24" s="176">
        <f t="shared" si="25"/>
        <v>80.161320000000003</v>
      </c>
      <c r="AH24" s="176">
        <f t="shared" si="26"/>
        <v>80.161320000000003</v>
      </c>
      <c r="AI24" s="176">
        <f t="shared" si="27"/>
        <v>80.161320000000003</v>
      </c>
      <c r="AJ24" s="176">
        <f t="shared" si="28"/>
        <v>80.161320000000003</v>
      </c>
      <c r="AK24" s="176">
        <f t="shared" si="29"/>
        <v>80.161320000000003</v>
      </c>
      <c r="AL24" s="176">
        <f t="shared" si="30"/>
        <v>80.161320000000003</v>
      </c>
      <c r="AM24" s="176">
        <f t="shared" si="31"/>
        <v>80.161320000000003</v>
      </c>
      <c r="AN24" s="176">
        <f t="shared" si="32"/>
        <v>80.161320000000003</v>
      </c>
      <c r="AO24" s="177">
        <f t="shared" si="33"/>
        <v>80.161320000000003</v>
      </c>
      <c r="AP24" s="178">
        <f t="shared" si="34"/>
        <v>80.161320000000003</v>
      </c>
      <c r="AR24" s="302">
        <f t="shared" si="0"/>
        <v>94.055948799999996</v>
      </c>
      <c r="AS24" s="303">
        <f t="shared" si="35"/>
        <v>39.546251200000015</v>
      </c>
      <c r="AT24" s="304">
        <f>(AR24*AY2)+AS24</f>
        <v>133.60220000000001</v>
      </c>
      <c r="AU24" s="302">
        <f t="shared" si="36"/>
        <v>133.60220000000001</v>
      </c>
      <c r="AV24" s="303">
        <f t="shared" si="37"/>
        <v>133.60220000000001</v>
      </c>
      <c r="AW24" s="303">
        <f t="shared" si="38"/>
        <v>133.60220000000001</v>
      </c>
      <c r="AX24" s="303">
        <f t="shared" si="39"/>
        <v>133.60220000000001</v>
      </c>
      <c r="AY24" s="303">
        <f t="shared" si="40"/>
        <v>133.60220000000001</v>
      </c>
      <c r="AZ24" s="303">
        <f t="shared" si="41"/>
        <v>133.60220000000001</v>
      </c>
      <c r="BA24" s="303">
        <f t="shared" si="42"/>
        <v>133.60220000000001</v>
      </c>
      <c r="BB24" s="303">
        <f t="shared" si="43"/>
        <v>133.60220000000001</v>
      </c>
      <c r="BC24" s="303">
        <f t="shared" si="44"/>
        <v>133.60220000000001</v>
      </c>
      <c r="BD24" s="303">
        <f t="shared" si="45"/>
        <v>133.60220000000001</v>
      </c>
      <c r="BE24" s="303">
        <f t="shared" si="46"/>
        <v>133.60220000000001</v>
      </c>
      <c r="BF24" s="303">
        <f t="shared" si="47"/>
        <v>133.60220000000001</v>
      </c>
      <c r="BG24" s="303">
        <f t="shared" si="48"/>
        <v>133.60220000000001</v>
      </c>
      <c r="BH24" s="304">
        <f t="shared" si="49"/>
        <v>133.60220000000001</v>
      </c>
      <c r="BI24" s="317"/>
    </row>
    <row r="25" spans="1:61" x14ac:dyDescent="0.25">
      <c r="A25" s="94" t="s">
        <v>1971</v>
      </c>
      <c r="B25" s="19" t="s">
        <v>12</v>
      </c>
      <c r="C25" s="20">
        <v>421387</v>
      </c>
      <c r="D25" s="62">
        <v>0.22700000000000001</v>
      </c>
      <c r="E25" s="286">
        <v>109.51</v>
      </c>
      <c r="F25" s="292">
        <v>1.1299999999999999</v>
      </c>
      <c r="G25" s="291">
        <f t="shared" si="1"/>
        <v>123.74629999999999</v>
      </c>
      <c r="H25" s="179">
        <f t="shared" si="2"/>
        <v>74.247779999999992</v>
      </c>
      <c r="I25" s="180">
        <f t="shared" si="3"/>
        <v>74.247779999999992</v>
      </c>
      <c r="J25" s="181">
        <f t="shared" si="4"/>
        <v>74.247779999999992</v>
      </c>
      <c r="K25" s="181">
        <f t="shared" si="5"/>
        <v>74.247779999999992</v>
      </c>
      <c r="L25" s="181">
        <f t="shared" si="6"/>
        <v>74.247779999999992</v>
      </c>
      <c r="M25" s="181">
        <f t="shared" si="7"/>
        <v>74.247779999999992</v>
      </c>
      <c r="N25" s="181">
        <f t="shared" si="8"/>
        <v>74.247779999999992</v>
      </c>
      <c r="O25" s="181">
        <f t="shared" si="9"/>
        <v>74.247779999999992</v>
      </c>
      <c r="P25" s="181">
        <f t="shared" si="10"/>
        <v>74.247779999999992</v>
      </c>
      <c r="Q25" s="181">
        <f t="shared" si="11"/>
        <v>74.247779999999992</v>
      </c>
      <c r="R25" s="181">
        <f t="shared" si="12"/>
        <v>74.247779999999992</v>
      </c>
      <c r="S25" s="181">
        <f t="shared" si="13"/>
        <v>74.247779999999992</v>
      </c>
      <c r="T25" s="181">
        <f t="shared" si="14"/>
        <v>74.247779999999992</v>
      </c>
      <c r="U25" s="181">
        <f t="shared" si="15"/>
        <v>74.247779999999992</v>
      </c>
      <c r="V25" s="182">
        <f t="shared" si="16"/>
        <v>74.247779999999992</v>
      </c>
      <c r="W25" s="184">
        <f t="shared" si="17"/>
        <v>74.247779999999992</v>
      </c>
      <c r="X25" s="74"/>
      <c r="Y25" s="180">
        <f t="shared" si="18"/>
        <v>52.27043711999999</v>
      </c>
      <c r="Z25" s="181">
        <f t="shared" si="19"/>
        <v>21.977342880000002</v>
      </c>
      <c r="AA25" s="182">
        <f>(Y25*AF2)+Z25</f>
        <v>74.247779999999992</v>
      </c>
      <c r="AB25" s="180">
        <f t="shared" si="20"/>
        <v>74.247779999999992</v>
      </c>
      <c r="AC25" s="181">
        <f t="shared" si="21"/>
        <v>74.247779999999992</v>
      </c>
      <c r="AD25" s="181">
        <f t="shared" si="22"/>
        <v>74.247779999999992</v>
      </c>
      <c r="AE25" s="181">
        <f t="shared" si="23"/>
        <v>74.247779999999992</v>
      </c>
      <c r="AF25" s="181">
        <f t="shared" si="24"/>
        <v>74.247779999999992</v>
      </c>
      <c r="AG25" s="181">
        <f t="shared" si="25"/>
        <v>74.247779999999992</v>
      </c>
      <c r="AH25" s="181">
        <f t="shared" si="26"/>
        <v>74.247779999999992</v>
      </c>
      <c r="AI25" s="181">
        <f t="shared" si="27"/>
        <v>74.247779999999992</v>
      </c>
      <c r="AJ25" s="181">
        <f t="shared" si="28"/>
        <v>74.247779999999992</v>
      </c>
      <c r="AK25" s="181">
        <f t="shared" si="29"/>
        <v>74.247779999999992</v>
      </c>
      <c r="AL25" s="181">
        <f t="shared" si="30"/>
        <v>74.247779999999992</v>
      </c>
      <c r="AM25" s="181">
        <f t="shared" si="31"/>
        <v>74.247779999999992</v>
      </c>
      <c r="AN25" s="181">
        <f t="shared" si="32"/>
        <v>74.247779999999992</v>
      </c>
      <c r="AO25" s="182">
        <f t="shared" si="33"/>
        <v>74.247779999999992</v>
      </c>
      <c r="AP25" s="184">
        <f t="shared" si="34"/>
        <v>74.247779999999992</v>
      </c>
      <c r="AR25" s="305">
        <f t="shared" si="0"/>
        <v>87.11739519999999</v>
      </c>
      <c r="AS25" s="303">
        <f t="shared" si="35"/>
        <v>36.628904800000001</v>
      </c>
      <c r="AT25" s="307">
        <f>(AR25*AY2)+AS25</f>
        <v>123.74629999999999</v>
      </c>
      <c r="AU25" s="305">
        <f t="shared" si="36"/>
        <v>123.74629999999999</v>
      </c>
      <c r="AV25" s="306">
        <f t="shared" si="37"/>
        <v>123.74629999999999</v>
      </c>
      <c r="AW25" s="306">
        <f t="shared" si="38"/>
        <v>123.74629999999999</v>
      </c>
      <c r="AX25" s="306">
        <f t="shared" si="39"/>
        <v>123.74629999999999</v>
      </c>
      <c r="AY25" s="306">
        <f t="shared" si="40"/>
        <v>123.74629999999999</v>
      </c>
      <c r="AZ25" s="306">
        <f t="shared" si="41"/>
        <v>123.74629999999999</v>
      </c>
      <c r="BA25" s="306">
        <f t="shared" si="42"/>
        <v>123.74629999999999</v>
      </c>
      <c r="BB25" s="306">
        <f t="shared" si="43"/>
        <v>123.74629999999999</v>
      </c>
      <c r="BC25" s="306">
        <f t="shared" si="44"/>
        <v>123.74629999999999</v>
      </c>
      <c r="BD25" s="306">
        <f t="shared" si="45"/>
        <v>123.74629999999999</v>
      </c>
      <c r="BE25" s="306">
        <f t="shared" si="46"/>
        <v>123.74629999999999</v>
      </c>
      <c r="BF25" s="306">
        <f t="shared" si="47"/>
        <v>123.74629999999999</v>
      </c>
      <c r="BG25" s="306">
        <f t="shared" si="48"/>
        <v>123.74629999999999</v>
      </c>
      <c r="BH25" s="307">
        <f t="shared" si="49"/>
        <v>123.74629999999999</v>
      </c>
      <c r="BI25" s="323"/>
    </row>
    <row r="26" spans="1:61" x14ac:dyDescent="0.25">
      <c r="A26" s="95" t="s">
        <v>1972</v>
      </c>
      <c r="B26" s="15" t="s">
        <v>28</v>
      </c>
      <c r="C26" s="16">
        <v>1945</v>
      </c>
      <c r="D26" s="61">
        <v>1E-3</v>
      </c>
      <c r="E26" s="289">
        <v>109.51</v>
      </c>
      <c r="F26" s="290">
        <v>1.0900000000000001</v>
      </c>
      <c r="G26" s="291">
        <f t="shared" si="1"/>
        <v>119.36590000000001</v>
      </c>
      <c r="H26" s="174">
        <f t="shared" si="2"/>
        <v>71.619540000000001</v>
      </c>
      <c r="I26" s="175">
        <f t="shared" si="3"/>
        <v>71.619540000000001</v>
      </c>
      <c r="J26" s="176">
        <f t="shared" si="4"/>
        <v>71.619540000000001</v>
      </c>
      <c r="K26" s="176">
        <f t="shared" si="5"/>
        <v>71.619540000000001</v>
      </c>
      <c r="L26" s="176">
        <f t="shared" si="6"/>
        <v>71.619540000000001</v>
      </c>
      <c r="M26" s="176">
        <f t="shared" si="7"/>
        <v>71.619540000000001</v>
      </c>
      <c r="N26" s="176">
        <f t="shared" si="8"/>
        <v>71.619540000000001</v>
      </c>
      <c r="O26" s="176">
        <f t="shared" si="9"/>
        <v>71.619540000000001</v>
      </c>
      <c r="P26" s="176">
        <f t="shared" si="10"/>
        <v>71.619540000000001</v>
      </c>
      <c r="Q26" s="176">
        <f t="shared" si="11"/>
        <v>71.619540000000001</v>
      </c>
      <c r="R26" s="176">
        <f t="shared" si="12"/>
        <v>71.619540000000001</v>
      </c>
      <c r="S26" s="176">
        <f t="shared" si="13"/>
        <v>71.619540000000001</v>
      </c>
      <c r="T26" s="176">
        <f t="shared" si="14"/>
        <v>71.619540000000001</v>
      </c>
      <c r="U26" s="176">
        <f t="shared" si="15"/>
        <v>71.619540000000001</v>
      </c>
      <c r="V26" s="177">
        <f t="shared" si="16"/>
        <v>71.619540000000001</v>
      </c>
      <c r="W26" s="178">
        <f t="shared" si="17"/>
        <v>71.619540000000001</v>
      </c>
      <c r="X26" s="74"/>
      <c r="Y26" s="175">
        <f t="shared" si="18"/>
        <v>50.420156159999998</v>
      </c>
      <c r="Z26" s="176">
        <f t="shared" si="19"/>
        <v>21.199383840000003</v>
      </c>
      <c r="AA26" s="177">
        <f>(Y26*AF2)+Z26</f>
        <v>71.619540000000001</v>
      </c>
      <c r="AB26" s="175">
        <f t="shared" si="20"/>
        <v>71.619540000000001</v>
      </c>
      <c r="AC26" s="176">
        <f t="shared" si="21"/>
        <v>71.619540000000001</v>
      </c>
      <c r="AD26" s="176">
        <f t="shared" si="22"/>
        <v>71.619540000000001</v>
      </c>
      <c r="AE26" s="176">
        <f t="shared" si="23"/>
        <v>71.619540000000001</v>
      </c>
      <c r="AF26" s="176">
        <f t="shared" si="24"/>
        <v>71.619540000000001</v>
      </c>
      <c r="AG26" s="176">
        <f t="shared" si="25"/>
        <v>71.619540000000001</v>
      </c>
      <c r="AH26" s="176">
        <f t="shared" si="26"/>
        <v>71.619540000000001</v>
      </c>
      <c r="AI26" s="176">
        <f t="shared" si="27"/>
        <v>71.619540000000001</v>
      </c>
      <c r="AJ26" s="176">
        <f t="shared" si="28"/>
        <v>71.619540000000001</v>
      </c>
      <c r="AK26" s="176">
        <f t="shared" si="29"/>
        <v>71.619540000000001</v>
      </c>
      <c r="AL26" s="176">
        <f t="shared" si="30"/>
        <v>71.619540000000001</v>
      </c>
      <c r="AM26" s="176">
        <f t="shared" si="31"/>
        <v>71.619540000000001</v>
      </c>
      <c r="AN26" s="176">
        <f t="shared" si="32"/>
        <v>71.619540000000001</v>
      </c>
      <c r="AO26" s="177">
        <f t="shared" si="33"/>
        <v>71.619540000000001</v>
      </c>
      <c r="AP26" s="178">
        <f t="shared" si="34"/>
        <v>71.619540000000001</v>
      </c>
      <c r="AR26" s="302">
        <f t="shared" si="0"/>
        <v>84.033593600000003</v>
      </c>
      <c r="AS26" s="303">
        <f t="shared" si="35"/>
        <v>35.332306400000007</v>
      </c>
      <c r="AT26" s="304">
        <f>(AR26*AY2)+AS26</f>
        <v>119.36590000000001</v>
      </c>
      <c r="AU26" s="302">
        <f t="shared" si="36"/>
        <v>119.36590000000001</v>
      </c>
      <c r="AV26" s="303">
        <f t="shared" si="37"/>
        <v>119.36590000000001</v>
      </c>
      <c r="AW26" s="303">
        <f t="shared" si="38"/>
        <v>119.36590000000001</v>
      </c>
      <c r="AX26" s="303">
        <f t="shared" si="39"/>
        <v>119.36590000000001</v>
      </c>
      <c r="AY26" s="303">
        <f t="shared" si="40"/>
        <v>119.36590000000001</v>
      </c>
      <c r="AZ26" s="303">
        <f t="shared" si="41"/>
        <v>119.36590000000001</v>
      </c>
      <c r="BA26" s="303">
        <f t="shared" si="42"/>
        <v>119.36590000000001</v>
      </c>
      <c r="BB26" s="303">
        <f t="shared" si="43"/>
        <v>119.36590000000001</v>
      </c>
      <c r="BC26" s="303">
        <f t="shared" si="44"/>
        <v>119.36590000000001</v>
      </c>
      <c r="BD26" s="303">
        <f t="shared" si="45"/>
        <v>119.36590000000001</v>
      </c>
      <c r="BE26" s="303">
        <f t="shared" si="46"/>
        <v>119.36590000000001</v>
      </c>
      <c r="BF26" s="303">
        <f t="shared" si="47"/>
        <v>119.36590000000001</v>
      </c>
      <c r="BG26" s="303">
        <f t="shared" si="48"/>
        <v>119.36590000000001</v>
      </c>
      <c r="BH26" s="304">
        <f t="shared" si="49"/>
        <v>119.36590000000001</v>
      </c>
      <c r="BI26" s="317"/>
    </row>
    <row r="27" spans="1:61" x14ac:dyDescent="0.25">
      <c r="A27" s="95" t="s">
        <v>1973</v>
      </c>
      <c r="B27" s="15" t="s">
        <v>30</v>
      </c>
      <c r="C27" s="16">
        <v>1009</v>
      </c>
      <c r="D27" s="61">
        <v>1E-3</v>
      </c>
      <c r="E27" s="289">
        <v>109.51</v>
      </c>
      <c r="F27" s="290">
        <v>1.04</v>
      </c>
      <c r="G27" s="291">
        <f t="shared" si="1"/>
        <v>113.89040000000001</v>
      </c>
      <c r="H27" s="174">
        <f t="shared" si="2"/>
        <v>68.334240000000008</v>
      </c>
      <c r="I27" s="175">
        <f t="shared" si="3"/>
        <v>68.334240000000008</v>
      </c>
      <c r="J27" s="176">
        <f t="shared" si="4"/>
        <v>68.334240000000008</v>
      </c>
      <c r="K27" s="176">
        <f t="shared" si="5"/>
        <v>68.334240000000008</v>
      </c>
      <c r="L27" s="176">
        <f t="shared" si="6"/>
        <v>68.334240000000008</v>
      </c>
      <c r="M27" s="176">
        <f t="shared" si="7"/>
        <v>68.334240000000008</v>
      </c>
      <c r="N27" s="176">
        <f t="shared" si="8"/>
        <v>68.334240000000008</v>
      </c>
      <c r="O27" s="176">
        <f t="shared" si="9"/>
        <v>68.334240000000008</v>
      </c>
      <c r="P27" s="176">
        <f t="shared" si="10"/>
        <v>68.334240000000008</v>
      </c>
      <c r="Q27" s="176">
        <f t="shared" si="11"/>
        <v>68.334240000000008</v>
      </c>
      <c r="R27" s="176">
        <f t="shared" si="12"/>
        <v>68.334240000000008</v>
      </c>
      <c r="S27" s="176">
        <f t="shared" si="13"/>
        <v>68.334240000000008</v>
      </c>
      <c r="T27" s="176">
        <f t="shared" si="14"/>
        <v>68.334240000000008</v>
      </c>
      <c r="U27" s="176">
        <f t="shared" si="15"/>
        <v>68.334240000000008</v>
      </c>
      <c r="V27" s="177">
        <f t="shared" si="16"/>
        <v>68.334240000000008</v>
      </c>
      <c r="W27" s="178">
        <f t="shared" si="17"/>
        <v>68.334240000000008</v>
      </c>
      <c r="X27" s="74"/>
      <c r="Y27" s="175">
        <f t="shared" si="18"/>
        <v>48.10730496</v>
      </c>
      <c r="Z27" s="176">
        <f t="shared" si="19"/>
        <v>20.226935040000008</v>
      </c>
      <c r="AA27" s="177">
        <f>(Y27*AF2)+Z27</f>
        <v>68.334240000000008</v>
      </c>
      <c r="AB27" s="175">
        <f t="shared" si="20"/>
        <v>68.334240000000008</v>
      </c>
      <c r="AC27" s="176">
        <f t="shared" si="21"/>
        <v>68.334240000000008</v>
      </c>
      <c r="AD27" s="176">
        <f t="shared" si="22"/>
        <v>68.334240000000008</v>
      </c>
      <c r="AE27" s="176">
        <f t="shared" si="23"/>
        <v>68.334240000000008</v>
      </c>
      <c r="AF27" s="176">
        <f t="shared" si="24"/>
        <v>68.334240000000008</v>
      </c>
      <c r="AG27" s="176">
        <f t="shared" si="25"/>
        <v>68.334240000000008</v>
      </c>
      <c r="AH27" s="176">
        <f t="shared" si="26"/>
        <v>68.334240000000008</v>
      </c>
      <c r="AI27" s="176">
        <f t="shared" si="27"/>
        <v>68.334240000000008</v>
      </c>
      <c r="AJ27" s="176">
        <f t="shared" si="28"/>
        <v>68.334240000000008</v>
      </c>
      <c r="AK27" s="176">
        <f t="shared" si="29"/>
        <v>68.334240000000008</v>
      </c>
      <c r="AL27" s="176">
        <f t="shared" si="30"/>
        <v>68.334240000000008</v>
      </c>
      <c r="AM27" s="176">
        <f t="shared" si="31"/>
        <v>68.334240000000008</v>
      </c>
      <c r="AN27" s="176">
        <f t="shared" si="32"/>
        <v>68.334240000000008</v>
      </c>
      <c r="AO27" s="177">
        <f t="shared" si="33"/>
        <v>68.334240000000008</v>
      </c>
      <c r="AP27" s="178">
        <f t="shared" si="34"/>
        <v>68.334240000000008</v>
      </c>
      <c r="AR27" s="302">
        <f t="shared" si="0"/>
        <v>80.178841599999998</v>
      </c>
      <c r="AS27" s="303">
        <f t="shared" si="35"/>
        <v>33.711558400000015</v>
      </c>
      <c r="AT27" s="304">
        <f>(AR27*AY2)+AS27</f>
        <v>113.89040000000001</v>
      </c>
      <c r="AU27" s="302">
        <f t="shared" si="36"/>
        <v>113.89040000000001</v>
      </c>
      <c r="AV27" s="303">
        <f t="shared" si="37"/>
        <v>113.89040000000001</v>
      </c>
      <c r="AW27" s="303">
        <f t="shared" si="38"/>
        <v>113.89040000000001</v>
      </c>
      <c r="AX27" s="303">
        <f t="shared" si="39"/>
        <v>113.89040000000001</v>
      </c>
      <c r="AY27" s="303">
        <f t="shared" si="40"/>
        <v>113.89040000000001</v>
      </c>
      <c r="AZ27" s="303">
        <f t="shared" si="41"/>
        <v>113.89040000000001</v>
      </c>
      <c r="BA27" s="303">
        <f t="shared" si="42"/>
        <v>113.89040000000001</v>
      </c>
      <c r="BB27" s="303">
        <f t="shared" si="43"/>
        <v>113.89040000000001</v>
      </c>
      <c r="BC27" s="303">
        <f t="shared" si="44"/>
        <v>113.89040000000001</v>
      </c>
      <c r="BD27" s="303">
        <f t="shared" si="45"/>
        <v>113.89040000000001</v>
      </c>
      <c r="BE27" s="303">
        <f t="shared" si="46"/>
        <v>113.89040000000001</v>
      </c>
      <c r="BF27" s="303">
        <f t="shared" si="47"/>
        <v>113.89040000000001</v>
      </c>
      <c r="BG27" s="303">
        <f t="shared" si="48"/>
        <v>113.89040000000001</v>
      </c>
      <c r="BH27" s="304">
        <f t="shared" si="49"/>
        <v>113.89040000000001</v>
      </c>
      <c r="BI27" s="317"/>
    </row>
    <row r="28" spans="1:61" x14ac:dyDescent="0.25">
      <c r="A28" s="95" t="s">
        <v>1974</v>
      </c>
      <c r="B28" s="15" t="s">
        <v>30</v>
      </c>
      <c r="C28" s="16">
        <v>61572</v>
      </c>
      <c r="D28" s="61">
        <v>0.03</v>
      </c>
      <c r="E28" s="289">
        <v>109.51</v>
      </c>
      <c r="F28" s="290">
        <v>0.99</v>
      </c>
      <c r="G28" s="291">
        <f t="shared" si="1"/>
        <v>108.4149</v>
      </c>
      <c r="H28" s="174">
        <f t="shared" si="2"/>
        <v>65.048940000000002</v>
      </c>
      <c r="I28" s="175">
        <f t="shared" si="3"/>
        <v>65.048940000000002</v>
      </c>
      <c r="J28" s="176">
        <f t="shared" si="4"/>
        <v>65.048940000000002</v>
      </c>
      <c r="K28" s="176">
        <f t="shared" si="5"/>
        <v>65.048940000000002</v>
      </c>
      <c r="L28" s="176">
        <f t="shared" si="6"/>
        <v>65.048940000000002</v>
      </c>
      <c r="M28" s="176">
        <f t="shared" si="7"/>
        <v>65.048940000000002</v>
      </c>
      <c r="N28" s="176">
        <f t="shared" si="8"/>
        <v>65.048940000000002</v>
      </c>
      <c r="O28" s="176">
        <f t="shared" si="9"/>
        <v>65.048940000000002</v>
      </c>
      <c r="P28" s="176">
        <f t="shared" si="10"/>
        <v>65.048940000000002</v>
      </c>
      <c r="Q28" s="176">
        <f t="shared" si="11"/>
        <v>65.048940000000002</v>
      </c>
      <c r="R28" s="176">
        <f t="shared" si="12"/>
        <v>65.048940000000002</v>
      </c>
      <c r="S28" s="176">
        <f t="shared" si="13"/>
        <v>65.048940000000002</v>
      </c>
      <c r="T28" s="176">
        <f t="shared" si="14"/>
        <v>65.048940000000002</v>
      </c>
      <c r="U28" s="176">
        <f t="shared" si="15"/>
        <v>65.048940000000002</v>
      </c>
      <c r="V28" s="177">
        <f t="shared" si="16"/>
        <v>65.048940000000002</v>
      </c>
      <c r="W28" s="178">
        <f t="shared" si="17"/>
        <v>65.048940000000002</v>
      </c>
      <c r="X28" s="74"/>
      <c r="Y28" s="175">
        <f t="shared" si="18"/>
        <v>45.794453759999996</v>
      </c>
      <c r="Z28" s="176">
        <f t="shared" si="19"/>
        <v>19.254486240000006</v>
      </c>
      <c r="AA28" s="177">
        <f>(Y28*AF2)+Z28</f>
        <v>65.048940000000002</v>
      </c>
      <c r="AB28" s="175">
        <f t="shared" si="20"/>
        <v>65.048940000000002</v>
      </c>
      <c r="AC28" s="176">
        <f t="shared" si="21"/>
        <v>65.048940000000002</v>
      </c>
      <c r="AD28" s="176">
        <f t="shared" si="22"/>
        <v>65.048940000000002</v>
      </c>
      <c r="AE28" s="176">
        <f t="shared" si="23"/>
        <v>65.048940000000002</v>
      </c>
      <c r="AF28" s="176">
        <f t="shared" si="24"/>
        <v>65.048940000000002</v>
      </c>
      <c r="AG28" s="176">
        <f t="shared" si="25"/>
        <v>65.048940000000002</v>
      </c>
      <c r="AH28" s="176">
        <f t="shared" si="26"/>
        <v>65.048940000000002</v>
      </c>
      <c r="AI28" s="176">
        <f t="shared" si="27"/>
        <v>65.048940000000002</v>
      </c>
      <c r="AJ28" s="176">
        <f t="shared" si="28"/>
        <v>65.048940000000002</v>
      </c>
      <c r="AK28" s="176">
        <f t="shared" si="29"/>
        <v>65.048940000000002</v>
      </c>
      <c r="AL28" s="176">
        <f t="shared" si="30"/>
        <v>65.048940000000002</v>
      </c>
      <c r="AM28" s="176">
        <f t="shared" si="31"/>
        <v>65.048940000000002</v>
      </c>
      <c r="AN28" s="176">
        <f t="shared" si="32"/>
        <v>65.048940000000002</v>
      </c>
      <c r="AO28" s="177">
        <f t="shared" si="33"/>
        <v>65.048940000000002</v>
      </c>
      <c r="AP28" s="178">
        <f t="shared" si="34"/>
        <v>65.048940000000002</v>
      </c>
      <c r="AR28" s="302">
        <f t="shared" si="0"/>
        <v>76.324089599999994</v>
      </c>
      <c r="AS28" s="303">
        <f t="shared" si="35"/>
        <v>32.090810400000009</v>
      </c>
      <c r="AT28" s="304">
        <f>(AR28*AY2)+AS28</f>
        <v>108.4149</v>
      </c>
      <c r="AU28" s="302">
        <f t="shared" si="36"/>
        <v>108.4149</v>
      </c>
      <c r="AV28" s="303">
        <f t="shared" si="37"/>
        <v>108.4149</v>
      </c>
      <c r="AW28" s="303">
        <f t="shared" si="38"/>
        <v>108.4149</v>
      </c>
      <c r="AX28" s="303">
        <f t="shared" si="39"/>
        <v>108.4149</v>
      </c>
      <c r="AY28" s="303">
        <f t="shared" si="40"/>
        <v>108.4149</v>
      </c>
      <c r="AZ28" s="303">
        <f t="shared" si="41"/>
        <v>108.4149</v>
      </c>
      <c r="BA28" s="303">
        <f t="shared" si="42"/>
        <v>108.4149</v>
      </c>
      <c r="BB28" s="303">
        <f t="shared" si="43"/>
        <v>108.4149</v>
      </c>
      <c r="BC28" s="303">
        <f t="shared" si="44"/>
        <v>108.4149</v>
      </c>
      <c r="BD28" s="303">
        <f t="shared" si="45"/>
        <v>108.4149</v>
      </c>
      <c r="BE28" s="303">
        <f t="shared" si="46"/>
        <v>108.4149</v>
      </c>
      <c r="BF28" s="303">
        <f t="shared" si="47"/>
        <v>108.4149</v>
      </c>
      <c r="BG28" s="303">
        <f t="shared" si="48"/>
        <v>108.4149</v>
      </c>
      <c r="BH28" s="304">
        <f t="shared" si="49"/>
        <v>108.4149</v>
      </c>
      <c r="BI28" s="317"/>
    </row>
    <row r="29" spans="1:61" x14ac:dyDescent="0.25">
      <c r="A29" s="95" t="s">
        <v>1975</v>
      </c>
      <c r="B29" s="15" t="s">
        <v>28</v>
      </c>
      <c r="C29" s="18">
        <v>48848</v>
      </c>
      <c r="D29" s="61">
        <v>2.5999999999999999E-2</v>
      </c>
      <c r="E29" s="289">
        <v>109.51</v>
      </c>
      <c r="F29" s="290">
        <v>0.94</v>
      </c>
      <c r="G29" s="291">
        <f t="shared" si="1"/>
        <v>102.93939999999999</v>
      </c>
      <c r="H29" s="174">
        <f t="shared" si="2"/>
        <v>61.763639999999995</v>
      </c>
      <c r="I29" s="175">
        <f t="shared" si="3"/>
        <v>61.763639999999995</v>
      </c>
      <c r="J29" s="176">
        <f t="shared" si="4"/>
        <v>61.763639999999995</v>
      </c>
      <c r="K29" s="176">
        <f t="shared" si="5"/>
        <v>61.763639999999995</v>
      </c>
      <c r="L29" s="176">
        <f t="shared" si="6"/>
        <v>61.763639999999995</v>
      </c>
      <c r="M29" s="176">
        <f t="shared" si="7"/>
        <v>61.763639999999995</v>
      </c>
      <c r="N29" s="176">
        <f t="shared" si="8"/>
        <v>61.763639999999995</v>
      </c>
      <c r="O29" s="176">
        <f t="shared" si="9"/>
        <v>61.763639999999995</v>
      </c>
      <c r="P29" s="176">
        <f t="shared" si="10"/>
        <v>61.763639999999995</v>
      </c>
      <c r="Q29" s="176">
        <f t="shared" si="11"/>
        <v>61.763639999999995</v>
      </c>
      <c r="R29" s="176">
        <f t="shared" si="12"/>
        <v>61.763639999999995</v>
      </c>
      <c r="S29" s="176">
        <f t="shared" si="13"/>
        <v>61.763639999999995</v>
      </c>
      <c r="T29" s="176">
        <f t="shared" si="14"/>
        <v>61.763639999999995</v>
      </c>
      <c r="U29" s="176">
        <f t="shared" si="15"/>
        <v>61.763639999999995</v>
      </c>
      <c r="V29" s="177">
        <f t="shared" si="16"/>
        <v>61.763639999999995</v>
      </c>
      <c r="W29" s="178">
        <f t="shared" si="17"/>
        <v>61.763639999999995</v>
      </c>
      <c r="X29" s="74"/>
      <c r="Y29" s="175">
        <f t="shared" si="18"/>
        <v>43.481602559999992</v>
      </c>
      <c r="Z29" s="176">
        <f t="shared" si="19"/>
        <v>18.282037440000003</v>
      </c>
      <c r="AA29" s="177">
        <f>(Y29*AF2)+Z29</f>
        <v>61.763639999999995</v>
      </c>
      <c r="AB29" s="175">
        <f t="shared" si="20"/>
        <v>61.763639999999995</v>
      </c>
      <c r="AC29" s="176">
        <f t="shared" si="21"/>
        <v>61.763639999999995</v>
      </c>
      <c r="AD29" s="176">
        <f t="shared" si="22"/>
        <v>61.763639999999995</v>
      </c>
      <c r="AE29" s="176">
        <f t="shared" si="23"/>
        <v>61.763639999999995</v>
      </c>
      <c r="AF29" s="176">
        <f t="shared" si="24"/>
        <v>61.763639999999995</v>
      </c>
      <c r="AG29" s="176">
        <f t="shared" si="25"/>
        <v>61.763639999999995</v>
      </c>
      <c r="AH29" s="176">
        <f t="shared" si="26"/>
        <v>61.763639999999995</v>
      </c>
      <c r="AI29" s="176">
        <f t="shared" si="27"/>
        <v>61.763639999999995</v>
      </c>
      <c r="AJ29" s="176">
        <f t="shared" si="28"/>
        <v>61.763639999999995</v>
      </c>
      <c r="AK29" s="176">
        <f t="shared" si="29"/>
        <v>61.763639999999995</v>
      </c>
      <c r="AL29" s="176">
        <f t="shared" si="30"/>
        <v>61.763639999999995</v>
      </c>
      <c r="AM29" s="176">
        <f t="shared" si="31"/>
        <v>61.763639999999995</v>
      </c>
      <c r="AN29" s="176">
        <f t="shared" si="32"/>
        <v>61.763639999999995</v>
      </c>
      <c r="AO29" s="177">
        <f t="shared" si="33"/>
        <v>61.763639999999995</v>
      </c>
      <c r="AP29" s="178">
        <f t="shared" si="34"/>
        <v>61.763639999999995</v>
      </c>
      <c r="AR29" s="302">
        <f t="shared" si="0"/>
        <v>72.469337599999989</v>
      </c>
      <c r="AS29" s="303">
        <f t="shared" si="35"/>
        <v>30.470062400000003</v>
      </c>
      <c r="AT29" s="304">
        <f>(AR29*AY2)+AS29</f>
        <v>102.93939999999999</v>
      </c>
      <c r="AU29" s="302">
        <f t="shared" si="36"/>
        <v>102.93939999999999</v>
      </c>
      <c r="AV29" s="303">
        <f t="shared" si="37"/>
        <v>102.93939999999999</v>
      </c>
      <c r="AW29" s="303">
        <f t="shared" si="38"/>
        <v>102.93939999999999</v>
      </c>
      <c r="AX29" s="303">
        <f t="shared" si="39"/>
        <v>102.93939999999999</v>
      </c>
      <c r="AY29" s="303">
        <f t="shared" si="40"/>
        <v>102.93939999999999</v>
      </c>
      <c r="AZ29" s="303">
        <f t="shared" si="41"/>
        <v>102.93939999999999</v>
      </c>
      <c r="BA29" s="303">
        <f t="shared" si="42"/>
        <v>102.93939999999999</v>
      </c>
      <c r="BB29" s="303">
        <f t="shared" si="43"/>
        <v>102.93939999999999</v>
      </c>
      <c r="BC29" s="303">
        <f t="shared" si="44"/>
        <v>102.93939999999999</v>
      </c>
      <c r="BD29" s="303">
        <f t="shared" si="45"/>
        <v>102.93939999999999</v>
      </c>
      <c r="BE29" s="303">
        <f t="shared" si="46"/>
        <v>102.93939999999999</v>
      </c>
      <c r="BF29" s="303">
        <f t="shared" si="47"/>
        <v>102.93939999999999</v>
      </c>
      <c r="BG29" s="303">
        <f t="shared" si="48"/>
        <v>102.93939999999999</v>
      </c>
      <c r="BH29" s="304">
        <f t="shared" si="49"/>
        <v>102.93939999999999</v>
      </c>
      <c r="BI29" s="317"/>
    </row>
    <row r="30" spans="1:61" x14ac:dyDescent="0.25">
      <c r="A30" s="93" t="s">
        <v>1976</v>
      </c>
      <c r="B30" s="15" t="s">
        <v>28</v>
      </c>
      <c r="C30" s="16">
        <v>289</v>
      </c>
      <c r="D30" s="61">
        <v>0</v>
      </c>
      <c r="E30" s="289">
        <v>109.51</v>
      </c>
      <c r="F30" s="290">
        <v>0.71</v>
      </c>
      <c r="G30" s="291">
        <f t="shared" si="1"/>
        <v>77.752099999999999</v>
      </c>
      <c r="H30" s="174">
        <f t="shared" si="2"/>
        <v>46.651260000000001</v>
      </c>
      <c r="I30" s="175">
        <f t="shared" si="3"/>
        <v>46.651260000000001</v>
      </c>
      <c r="J30" s="176">
        <f t="shared" si="4"/>
        <v>46.651260000000001</v>
      </c>
      <c r="K30" s="176">
        <f t="shared" si="5"/>
        <v>46.651260000000001</v>
      </c>
      <c r="L30" s="176">
        <f t="shared" si="6"/>
        <v>46.651260000000001</v>
      </c>
      <c r="M30" s="176">
        <f t="shared" si="7"/>
        <v>46.651260000000001</v>
      </c>
      <c r="N30" s="176">
        <f t="shared" si="8"/>
        <v>46.651260000000001</v>
      </c>
      <c r="O30" s="176">
        <f t="shared" si="9"/>
        <v>46.651260000000001</v>
      </c>
      <c r="P30" s="176">
        <f t="shared" si="10"/>
        <v>46.651260000000001</v>
      </c>
      <c r="Q30" s="176">
        <f t="shared" si="11"/>
        <v>46.651260000000001</v>
      </c>
      <c r="R30" s="176">
        <f t="shared" si="12"/>
        <v>46.651260000000001</v>
      </c>
      <c r="S30" s="176">
        <f t="shared" si="13"/>
        <v>46.651260000000001</v>
      </c>
      <c r="T30" s="176">
        <f t="shared" si="14"/>
        <v>46.651260000000001</v>
      </c>
      <c r="U30" s="176">
        <f t="shared" si="15"/>
        <v>46.651260000000001</v>
      </c>
      <c r="V30" s="177">
        <f t="shared" si="16"/>
        <v>46.651260000000001</v>
      </c>
      <c r="W30" s="178">
        <f t="shared" si="17"/>
        <v>46.651260000000001</v>
      </c>
      <c r="X30" s="74"/>
      <c r="Y30" s="175">
        <f t="shared" si="18"/>
        <v>32.842487040000002</v>
      </c>
      <c r="Z30" s="176">
        <f t="shared" si="19"/>
        <v>13.808772959999999</v>
      </c>
      <c r="AA30" s="177">
        <f>(Y30*AF2)+Z30</f>
        <v>46.651260000000001</v>
      </c>
      <c r="AB30" s="175">
        <f t="shared" si="20"/>
        <v>46.651260000000001</v>
      </c>
      <c r="AC30" s="176">
        <f t="shared" si="21"/>
        <v>46.651260000000001</v>
      </c>
      <c r="AD30" s="176">
        <f t="shared" si="22"/>
        <v>46.651260000000001</v>
      </c>
      <c r="AE30" s="176">
        <f t="shared" si="23"/>
        <v>46.651260000000001</v>
      </c>
      <c r="AF30" s="176">
        <f t="shared" si="24"/>
        <v>46.651260000000001</v>
      </c>
      <c r="AG30" s="176">
        <f t="shared" si="25"/>
        <v>46.651260000000001</v>
      </c>
      <c r="AH30" s="176">
        <f t="shared" si="26"/>
        <v>46.651260000000001</v>
      </c>
      <c r="AI30" s="176">
        <f t="shared" si="27"/>
        <v>46.651260000000001</v>
      </c>
      <c r="AJ30" s="176">
        <f t="shared" si="28"/>
        <v>46.651260000000001</v>
      </c>
      <c r="AK30" s="176">
        <f t="shared" si="29"/>
        <v>46.651260000000001</v>
      </c>
      <c r="AL30" s="176">
        <f t="shared" si="30"/>
        <v>46.651260000000001</v>
      </c>
      <c r="AM30" s="176">
        <f t="shared" si="31"/>
        <v>46.651260000000001</v>
      </c>
      <c r="AN30" s="176">
        <f t="shared" si="32"/>
        <v>46.651260000000001</v>
      </c>
      <c r="AO30" s="177">
        <f t="shared" si="33"/>
        <v>46.651260000000001</v>
      </c>
      <c r="AP30" s="178">
        <f t="shared" si="34"/>
        <v>46.651260000000001</v>
      </c>
      <c r="AR30" s="302">
        <f t="shared" si="0"/>
        <v>54.737478399999993</v>
      </c>
      <c r="AS30" s="303">
        <f t="shared" si="35"/>
        <v>23.014621600000005</v>
      </c>
      <c r="AT30" s="304">
        <f>(AR30*AY2)+AS30</f>
        <v>77.752099999999999</v>
      </c>
      <c r="AU30" s="302">
        <f t="shared" si="36"/>
        <v>77.752099999999999</v>
      </c>
      <c r="AV30" s="303">
        <f t="shared" si="37"/>
        <v>77.752099999999999</v>
      </c>
      <c r="AW30" s="303">
        <f t="shared" si="38"/>
        <v>77.752099999999999</v>
      </c>
      <c r="AX30" s="303">
        <f t="shared" si="39"/>
        <v>77.752099999999999</v>
      </c>
      <c r="AY30" s="303">
        <f t="shared" si="40"/>
        <v>77.752099999999999</v>
      </c>
      <c r="AZ30" s="303">
        <f t="shared" si="41"/>
        <v>77.752099999999999</v>
      </c>
      <c r="BA30" s="303">
        <f t="shared" si="42"/>
        <v>77.752099999999999</v>
      </c>
      <c r="BB30" s="303">
        <f t="shared" si="43"/>
        <v>77.752099999999999</v>
      </c>
      <c r="BC30" s="303">
        <f t="shared" si="44"/>
        <v>77.752099999999999</v>
      </c>
      <c r="BD30" s="303">
        <f t="shared" si="45"/>
        <v>77.752099999999999</v>
      </c>
      <c r="BE30" s="303">
        <f t="shared" si="46"/>
        <v>77.752099999999999</v>
      </c>
      <c r="BF30" s="303">
        <f t="shared" si="47"/>
        <v>77.752099999999999</v>
      </c>
      <c r="BG30" s="303">
        <f t="shared" si="48"/>
        <v>77.752099999999999</v>
      </c>
      <c r="BH30" s="304">
        <f t="shared" si="49"/>
        <v>77.752099999999999</v>
      </c>
      <c r="BI30" s="317"/>
    </row>
    <row r="31" spans="1:61" ht="15.75" thickBot="1" x14ac:dyDescent="0.3">
      <c r="A31" s="96" t="s">
        <v>1977</v>
      </c>
      <c r="B31" s="97" t="s">
        <v>28</v>
      </c>
      <c r="C31" s="98">
        <v>28320</v>
      </c>
      <c r="D31" s="99">
        <v>1.4999999999999999E-2</v>
      </c>
      <c r="E31" s="293">
        <v>109.51</v>
      </c>
      <c r="F31" s="294">
        <v>0.66</v>
      </c>
      <c r="G31" s="291">
        <f t="shared" si="1"/>
        <v>72.276600000000002</v>
      </c>
      <c r="H31" s="185">
        <f t="shared" si="2"/>
        <v>43.365960000000001</v>
      </c>
      <c r="I31" s="186">
        <f t="shared" si="3"/>
        <v>43.365960000000001</v>
      </c>
      <c r="J31" s="187">
        <f t="shared" si="4"/>
        <v>43.365960000000001</v>
      </c>
      <c r="K31" s="187">
        <f t="shared" si="5"/>
        <v>43.365960000000001</v>
      </c>
      <c r="L31" s="187">
        <f t="shared" si="6"/>
        <v>43.365960000000001</v>
      </c>
      <c r="M31" s="187">
        <f t="shared" si="7"/>
        <v>43.365960000000001</v>
      </c>
      <c r="N31" s="187">
        <f t="shared" si="8"/>
        <v>43.365960000000001</v>
      </c>
      <c r="O31" s="187">
        <f t="shared" si="9"/>
        <v>43.365960000000001</v>
      </c>
      <c r="P31" s="187">
        <f t="shared" si="10"/>
        <v>43.365960000000001</v>
      </c>
      <c r="Q31" s="187">
        <f t="shared" si="11"/>
        <v>43.365960000000001</v>
      </c>
      <c r="R31" s="187">
        <f t="shared" si="12"/>
        <v>43.365960000000001</v>
      </c>
      <c r="S31" s="187">
        <f t="shared" si="13"/>
        <v>43.365960000000001</v>
      </c>
      <c r="T31" s="187">
        <f t="shared" si="14"/>
        <v>43.365960000000001</v>
      </c>
      <c r="U31" s="187">
        <f t="shared" si="15"/>
        <v>43.365960000000001</v>
      </c>
      <c r="V31" s="188">
        <f t="shared" si="16"/>
        <v>43.365960000000001</v>
      </c>
      <c r="W31" s="189">
        <f t="shared" si="17"/>
        <v>43.365960000000001</v>
      </c>
      <c r="X31" s="74"/>
      <c r="Y31" s="186">
        <f t="shared" si="18"/>
        <v>30.529635839999997</v>
      </c>
      <c r="Z31" s="187">
        <f t="shared" si="19"/>
        <v>12.836324160000004</v>
      </c>
      <c r="AA31" s="188">
        <f>(Y31*AF2)+Z31</f>
        <v>43.365960000000001</v>
      </c>
      <c r="AB31" s="186">
        <f t="shared" si="20"/>
        <v>43.365960000000001</v>
      </c>
      <c r="AC31" s="187">
        <f t="shared" si="21"/>
        <v>43.365960000000001</v>
      </c>
      <c r="AD31" s="187">
        <f t="shared" si="22"/>
        <v>43.365960000000001</v>
      </c>
      <c r="AE31" s="187">
        <f t="shared" si="23"/>
        <v>43.365960000000001</v>
      </c>
      <c r="AF31" s="187">
        <f t="shared" si="24"/>
        <v>43.365960000000001</v>
      </c>
      <c r="AG31" s="187">
        <f t="shared" si="25"/>
        <v>43.365960000000001</v>
      </c>
      <c r="AH31" s="187">
        <f t="shared" si="26"/>
        <v>43.365960000000001</v>
      </c>
      <c r="AI31" s="187">
        <f t="shared" si="27"/>
        <v>43.365960000000001</v>
      </c>
      <c r="AJ31" s="187">
        <f t="shared" si="28"/>
        <v>43.365960000000001</v>
      </c>
      <c r="AK31" s="187">
        <f t="shared" si="29"/>
        <v>43.365960000000001</v>
      </c>
      <c r="AL31" s="187">
        <f t="shared" si="30"/>
        <v>43.365960000000001</v>
      </c>
      <c r="AM31" s="187">
        <f t="shared" si="31"/>
        <v>43.365960000000001</v>
      </c>
      <c r="AN31" s="187">
        <f t="shared" si="32"/>
        <v>43.365960000000001</v>
      </c>
      <c r="AO31" s="188">
        <f t="shared" si="33"/>
        <v>43.365960000000001</v>
      </c>
      <c r="AP31" s="189">
        <f t="shared" si="34"/>
        <v>43.365960000000001</v>
      </c>
      <c r="AR31" s="308">
        <f t="shared" si="0"/>
        <v>50.882726399999996</v>
      </c>
      <c r="AS31" s="303">
        <f t="shared" si="35"/>
        <v>21.393873600000006</v>
      </c>
      <c r="AT31" s="310">
        <f>(AR31*AY2)+AS31</f>
        <v>72.276600000000002</v>
      </c>
      <c r="AU31" s="308">
        <f t="shared" si="36"/>
        <v>72.276600000000002</v>
      </c>
      <c r="AV31" s="309">
        <f t="shared" si="37"/>
        <v>72.276600000000002</v>
      </c>
      <c r="AW31" s="309">
        <f t="shared" si="38"/>
        <v>72.276600000000002</v>
      </c>
      <c r="AX31" s="309">
        <f t="shared" si="39"/>
        <v>72.276600000000002</v>
      </c>
      <c r="AY31" s="309">
        <f t="shared" si="40"/>
        <v>72.276600000000002</v>
      </c>
      <c r="AZ31" s="309">
        <f t="shared" si="41"/>
        <v>72.276600000000002</v>
      </c>
      <c r="BA31" s="309">
        <f t="shared" si="42"/>
        <v>72.276600000000002</v>
      </c>
      <c r="BB31" s="309">
        <f t="shared" si="43"/>
        <v>72.276600000000002</v>
      </c>
      <c r="BC31" s="309">
        <f t="shared" si="44"/>
        <v>72.276600000000002</v>
      </c>
      <c r="BD31" s="309">
        <f t="shared" si="45"/>
        <v>72.276600000000002</v>
      </c>
      <c r="BE31" s="309">
        <f t="shared" si="46"/>
        <v>72.276600000000002</v>
      </c>
      <c r="BF31" s="309">
        <f t="shared" si="47"/>
        <v>72.276600000000002</v>
      </c>
      <c r="BG31" s="309">
        <f t="shared" si="48"/>
        <v>72.276600000000002</v>
      </c>
      <c r="BH31" s="310">
        <f t="shared" si="49"/>
        <v>72.276600000000002</v>
      </c>
      <c r="BI31" s="322"/>
    </row>
    <row r="32" spans="1:61" x14ac:dyDescent="0.25">
      <c r="A32" s="74"/>
      <c r="B32" s="74"/>
      <c r="C32" s="190" t="s">
        <v>106</v>
      </c>
      <c r="D32" s="103">
        <f>D15+D16+D18+D22+D23+D25</f>
        <v>0.78500000000000003</v>
      </c>
      <c r="E32" s="74"/>
      <c r="G32" s="74"/>
      <c r="H32" s="159"/>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R32" s="74"/>
      <c r="AS32" s="74"/>
      <c r="AT32" s="74"/>
      <c r="AU32" s="74"/>
      <c r="AV32" s="74"/>
      <c r="AW32" s="74"/>
      <c r="AX32" s="74"/>
      <c r="AY32" s="74"/>
      <c r="AZ32" s="74"/>
      <c r="BA32" s="74"/>
      <c r="BB32" s="74"/>
      <c r="BC32" s="74"/>
      <c r="BD32" s="74"/>
      <c r="BE32" s="74"/>
      <c r="BF32" s="74"/>
      <c r="BG32" s="74"/>
      <c r="BH32" s="74"/>
      <c r="BI32" s="74"/>
    </row>
    <row r="33" spans="1:61" ht="15.75" thickBot="1" x14ac:dyDescent="0.3">
      <c r="A33" s="139"/>
      <c r="B33" s="139"/>
      <c r="C33" s="139"/>
      <c r="D33" s="120"/>
      <c r="E33" s="139"/>
      <c r="F33" s="149"/>
      <c r="G33" s="139"/>
      <c r="H33" s="191"/>
      <c r="I33" s="74"/>
      <c r="J33" s="74"/>
      <c r="K33" s="74"/>
      <c r="L33" s="74"/>
      <c r="M33" s="74"/>
      <c r="N33" s="74"/>
      <c r="O33" s="74"/>
      <c r="P33" s="74"/>
      <c r="Q33" s="74"/>
      <c r="R33" s="74"/>
      <c r="S33" s="74"/>
      <c r="T33" s="74"/>
      <c r="U33" s="74"/>
      <c r="V33" s="74"/>
      <c r="W33" s="74"/>
      <c r="X33" s="74"/>
      <c r="Y33" s="74"/>
      <c r="Z33" s="74"/>
      <c r="AA33" s="74"/>
      <c r="AB33" s="192"/>
      <c r="AC33" s="74"/>
      <c r="AD33" s="74"/>
      <c r="AE33" s="74"/>
      <c r="AF33" s="74"/>
      <c r="AG33" s="74"/>
      <c r="AH33" s="74"/>
      <c r="AI33" s="74"/>
      <c r="AJ33" s="74"/>
      <c r="AK33" s="74"/>
      <c r="AL33" s="74"/>
      <c r="AM33" s="74"/>
      <c r="AN33" s="74"/>
      <c r="AO33" s="74"/>
      <c r="AP33" s="74"/>
      <c r="AR33" s="74"/>
      <c r="AS33" s="74"/>
      <c r="AT33" s="74"/>
      <c r="AU33" s="192"/>
      <c r="AV33" s="74"/>
      <c r="AW33" s="74"/>
      <c r="AX33" s="74"/>
      <c r="AY33" s="74"/>
      <c r="AZ33" s="74"/>
      <c r="BA33" s="74"/>
      <c r="BB33" s="74"/>
      <c r="BC33" s="74"/>
      <c r="BD33" s="74"/>
      <c r="BE33" s="74"/>
      <c r="BF33" s="74"/>
      <c r="BG33" s="74"/>
      <c r="BH33" s="74"/>
      <c r="BI33" s="74"/>
    </row>
    <row r="34" spans="1:61" x14ac:dyDescent="0.25">
      <c r="A34" s="162"/>
      <c r="B34" s="137"/>
      <c r="C34" s="137"/>
      <c r="D34" s="83"/>
      <c r="E34" s="137"/>
      <c r="F34" s="147"/>
      <c r="G34" s="137"/>
      <c r="H34" s="217"/>
      <c r="I34" s="265" t="s">
        <v>89</v>
      </c>
      <c r="J34" s="266"/>
      <c r="K34" s="266"/>
      <c r="L34" s="266"/>
      <c r="M34" s="266"/>
      <c r="N34" s="266"/>
      <c r="O34" s="266"/>
      <c r="P34" s="266"/>
      <c r="Q34" s="266"/>
      <c r="R34" s="266"/>
      <c r="S34" s="266"/>
      <c r="T34" s="266"/>
      <c r="U34" s="266"/>
      <c r="V34" s="267"/>
      <c r="W34" s="268"/>
      <c r="X34" s="74"/>
      <c r="Y34" s="162"/>
      <c r="Z34" s="137"/>
      <c r="AA34" s="137"/>
      <c r="AB34" s="164" t="s">
        <v>1922</v>
      </c>
      <c r="AC34" s="266"/>
      <c r="AD34" s="266"/>
      <c r="AE34" s="266"/>
      <c r="AF34" s="266"/>
      <c r="AG34" s="266"/>
      <c r="AH34" s="266"/>
      <c r="AI34" s="266"/>
      <c r="AJ34" s="266"/>
      <c r="AK34" s="266"/>
      <c r="AL34" s="266"/>
      <c r="AM34" s="266"/>
      <c r="AN34" s="266"/>
      <c r="AO34" s="267"/>
      <c r="AP34" s="268"/>
      <c r="AR34" s="162"/>
      <c r="AS34" s="137"/>
      <c r="AT34" s="137"/>
      <c r="AU34" s="164" t="s">
        <v>1929</v>
      </c>
      <c r="AV34" s="266"/>
      <c r="AW34" s="266"/>
      <c r="AX34" s="266"/>
      <c r="AY34" s="266"/>
      <c r="AZ34" s="266"/>
      <c r="BA34" s="266"/>
      <c r="BB34" s="266"/>
      <c r="BC34" s="266"/>
      <c r="BD34" s="266"/>
      <c r="BE34" s="266"/>
      <c r="BF34" s="266"/>
      <c r="BG34" s="266"/>
      <c r="BH34" s="267"/>
      <c r="BI34" s="268"/>
    </row>
    <row r="35" spans="1:61" ht="30" x14ac:dyDescent="0.25">
      <c r="A35" s="258"/>
      <c r="B35" s="255"/>
      <c r="C35" s="255"/>
      <c r="D35" s="256"/>
      <c r="E35" s="255"/>
      <c r="F35" s="257"/>
      <c r="G35" s="255"/>
      <c r="H35" s="260"/>
      <c r="I35" s="80" t="s">
        <v>1900</v>
      </c>
      <c r="J35" s="71" t="s">
        <v>1901</v>
      </c>
      <c r="K35" s="71" t="s">
        <v>1902</v>
      </c>
      <c r="L35" s="71" t="s">
        <v>1903</v>
      </c>
      <c r="M35" s="71" t="s">
        <v>1904</v>
      </c>
      <c r="N35" s="71" t="s">
        <v>1905</v>
      </c>
      <c r="O35" s="71" t="s">
        <v>1906</v>
      </c>
      <c r="P35" s="71" t="s">
        <v>1907</v>
      </c>
      <c r="Q35" s="71" t="s">
        <v>1908</v>
      </c>
      <c r="R35" s="71" t="s">
        <v>1909</v>
      </c>
      <c r="S35" s="71" t="s">
        <v>1910</v>
      </c>
      <c r="T35" s="71" t="s">
        <v>1911</v>
      </c>
      <c r="U35" s="71" t="s">
        <v>1912</v>
      </c>
      <c r="V35" s="81" t="s">
        <v>1913</v>
      </c>
      <c r="W35" s="102" t="s">
        <v>1914</v>
      </c>
      <c r="X35" s="74"/>
      <c r="Y35" s="171"/>
      <c r="Z35" s="138"/>
      <c r="AA35" s="138"/>
      <c r="AB35" s="80" t="s">
        <v>1900</v>
      </c>
      <c r="AC35" s="71" t="s">
        <v>1901</v>
      </c>
      <c r="AD35" s="71" t="s">
        <v>1902</v>
      </c>
      <c r="AE35" s="71" t="s">
        <v>1903</v>
      </c>
      <c r="AF35" s="71" t="s">
        <v>1904</v>
      </c>
      <c r="AG35" s="71" t="s">
        <v>1905</v>
      </c>
      <c r="AH35" s="71" t="s">
        <v>1906</v>
      </c>
      <c r="AI35" s="71" t="s">
        <v>1907</v>
      </c>
      <c r="AJ35" s="71" t="s">
        <v>1908</v>
      </c>
      <c r="AK35" s="71" t="s">
        <v>1909</v>
      </c>
      <c r="AL35" s="71" t="s">
        <v>1910</v>
      </c>
      <c r="AM35" s="71" t="s">
        <v>1911</v>
      </c>
      <c r="AN35" s="71" t="s">
        <v>1912</v>
      </c>
      <c r="AO35" s="81" t="s">
        <v>1913</v>
      </c>
      <c r="AP35" s="102" t="s">
        <v>1914</v>
      </c>
      <c r="AR35" s="171"/>
      <c r="AS35" s="138"/>
      <c r="AT35" s="138"/>
      <c r="AU35" s="80" t="s">
        <v>1900</v>
      </c>
      <c r="AV35" s="71" t="s">
        <v>1901</v>
      </c>
      <c r="AW35" s="71" t="s">
        <v>1902</v>
      </c>
      <c r="AX35" s="71" t="s">
        <v>1903</v>
      </c>
      <c r="AY35" s="71" t="s">
        <v>1904</v>
      </c>
      <c r="AZ35" s="71" t="s">
        <v>1905</v>
      </c>
      <c r="BA35" s="71" t="s">
        <v>1906</v>
      </c>
      <c r="BB35" s="71" t="s">
        <v>1907</v>
      </c>
      <c r="BC35" s="71" t="s">
        <v>1908</v>
      </c>
      <c r="BD35" s="71" t="s">
        <v>1909</v>
      </c>
      <c r="BE35" s="71" t="s">
        <v>1910</v>
      </c>
      <c r="BF35" s="71" t="s">
        <v>1911</v>
      </c>
      <c r="BG35" s="71" t="s">
        <v>1912</v>
      </c>
      <c r="BH35" s="81" t="s">
        <v>1913</v>
      </c>
      <c r="BI35" s="102" t="s">
        <v>1914</v>
      </c>
    </row>
    <row r="36" spans="1:61" ht="60" customHeight="1" x14ac:dyDescent="0.25">
      <c r="A36" s="250" t="s">
        <v>35</v>
      </c>
      <c r="B36" s="251" t="s">
        <v>36</v>
      </c>
      <c r="C36" s="252" t="s">
        <v>37</v>
      </c>
      <c r="D36" s="252" t="s">
        <v>87</v>
      </c>
      <c r="E36" s="253" t="s">
        <v>3</v>
      </c>
      <c r="F36" s="254" t="s">
        <v>4</v>
      </c>
      <c r="G36" s="5" t="s">
        <v>1921</v>
      </c>
      <c r="H36" s="261" t="s">
        <v>92</v>
      </c>
      <c r="I36" s="31" t="s">
        <v>1935</v>
      </c>
      <c r="J36" s="1" t="s">
        <v>93</v>
      </c>
      <c r="K36" s="1" t="s">
        <v>93</v>
      </c>
      <c r="L36" s="1" t="s">
        <v>93</v>
      </c>
      <c r="M36" s="1" t="s">
        <v>93</v>
      </c>
      <c r="N36" s="1" t="s">
        <v>93</v>
      </c>
      <c r="O36" s="1" t="s">
        <v>93</v>
      </c>
      <c r="P36" s="1" t="s">
        <v>93</v>
      </c>
      <c r="Q36" s="1" t="s">
        <v>93</v>
      </c>
      <c r="R36" s="1" t="s">
        <v>93</v>
      </c>
      <c r="S36" s="1" t="s">
        <v>93</v>
      </c>
      <c r="T36" s="1" t="s">
        <v>93</v>
      </c>
      <c r="U36" s="1" t="s">
        <v>93</v>
      </c>
      <c r="V36" s="32" t="s">
        <v>93</v>
      </c>
      <c r="W36" s="33" t="s">
        <v>93</v>
      </c>
      <c r="X36" s="74"/>
      <c r="Y36" s="31" t="s">
        <v>1881</v>
      </c>
      <c r="Z36" s="1" t="s">
        <v>1879</v>
      </c>
      <c r="AA36" s="69" t="s">
        <v>1880</v>
      </c>
      <c r="AB36" s="31" t="s">
        <v>1935</v>
      </c>
      <c r="AC36" s="1" t="s">
        <v>93</v>
      </c>
      <c r="AD36" s="1" t="s">
        <v>93</v>
      </c>
      <c r="AE36" s="1" t="s">
        <v>93</v>
      </c>
      <c r="AF36" s="1" t="s">
        <v>93</v>
      </c>
      <c r="AG36" s="1" t="s">
        <v>93</v>
      </c>
      <c r="AH36" s="1" t="s">
        <v>93</v>
      </c>
      <c r="AI36" s="1" t="s">
        <v>93</v>
      </c>
      <c r="AJ36" s="1" t="s">
        <v>93</v>
      </c>
      <c r="AK36" s="1" t="s">
        <v>93</v>
      </c>
      <c r="AL36" s="1" t="s">
        <v>93</v>
      </c>
      <c r="AM36" s="1" t="s">
        <v>93</v>
      </c>
      <c r="AN36" s="1" t="s">
        <v>93</v>
      </c>
      <c r="AO36" s="32" t="s">
        <v>93</v>
      </c>
      <c r="AP36" s="33" t="s">
        <v>93</v>
      </c>
      <c r="AR36" s="31" t="s">
        <v>1881</v>
      </c>
      <c r="AS36" s="1" t="s">
        <v>1879</v>
      </c>
      <c r="AT36" s="32" t="s">
        <v>1934</v>
      </c>
      <c r="AU36" s="31" t="s">
        <v>1936</v>
      </c>
      <c r="AV36" s="1" t="s">
        <v>1933</v>
      </c>
      <c r="AW36" s="1" t="s">
        <v>1933</v>
      </c>
      <c r="AX36" s="1" t="s">
        <v>1933</v>
      </c>
      <c r="AY36" s="1" t="s">
        <v>1933</v>
      </c>
      <c r="AZ36" s="1" t="s">
        <v>1933</v>
      </c>
      <c r="BA36" s="1" t="s">
        <v>1933</v>
      </c>
      <c r="BB36" s="1" t="s">
        <v>1933</v>
      </c>
      <c r="BC36" s="1" t="s">
        <v>1933</v>
      </c>
      <c r="BD36" s="1" t="s">
        <v>1933</v>
      </c>
      <c r="BE36" s="1" t="s">
        <v>1933</v>
      </c>
      <c r="BF36" s="1" t="s">
        <v>1933</v>
      </c>
      <c r="BG36" s="1" t="s">
        <v>1933</v>
      </c>
      <c r="BH36" s="1" t="s">
        <v>1933</v>
      </c>
      <c r="BI36" s="31" t="s">
        <v>1949</v>
      </c>
    </row>
    <row r="37" spans="1:61" x14ac:dyDescent="0.25">
      <c r="A37" s="105" t="s">
        <v>38</v>
      </c>
      <c r="B37" s="23">
        <v>0</v>
      </c>
      <c r="C37" s="24">
        <v>382288</v>
      </c>
      <c r="D37" s="63">
        <v>0.24</v>
      </c>
      <c r="E37" s="286">
        <v>82.62</v>
      </c>
      <c r="F37" s="152">
        <v>0.72</v>
      </c>
      <c r="G37" s="25">
        <f>E37*F37</f>
        <v>59.486400000000003</v>
      </c>
      <c r="H37" s="262">
        <f>G37*1</f>
        <v>59.486400000000003</v>
      </c>
      <c r="I37" s="180">
        <f>H37*3</f>
        <v>178.45920000000001</v>
      </c>
      <c r="J37" s="181">
        <f>H37</f>
        <v>59.486400000000003</v>
      </c>
      <c r="K37" s="181">
        <f>H37</f>
        <v>59.486400000000003</v>
      </c>
      <c r="L37" s="181">
        <f>H37</f>
        <v>59.486400000000003</v>
      </c>
      <c r="M37" s="181">
        <f>H37</f>
        <v>59.486400000000003</v>
      </c>
      <c r="N37" s="181">
        <f>H37</f>
        <v>59.486400000000003</v>
      </c>
      <c r="O37" s="181">
        <f>H37</f>
        <v>59.486400000000003</v>
      </c>
      <c r="P37" s="181">
        <f>H37</f>
        <v>59.486400000000003</v>
      </c>
      <c r="Q37" s="181">
        <f>H37</f>
        <v>59.486400000000003</v>
      </c>
      <c r="R37" s="181">
        <f>H37</f>
        <v>59.486400000000003</v>
      </c>
      <c r="S37" s="181">
        <f>H37</f>
        <v>59.486400000000003</v>
      </c>
      <c r="T37" s="181">
        <f>H37</f>
        <v>59.486400000000003</v>
      </c>
      <c r="U37" s="181">
        <f>H37</f>
        <v>59.486400000000003</v>
      </c>
      <c r="V37" s="182">
        <f>H37</f>
        <v>59.486400000000003</v>
      </c>
      <c r="W37" s="183">
        <f>H37</f>
        <v>59.486400000000003</v>
      </c>
      <c r="X37" s="74"/>
      <c r="Y37" s="180">
        <f>H37*0.704</f>
        <v>41.8784256</v>
      </c>
      <c r="Z37" s="181">
        <f>H37-Y37</f>
        <v>17.607974400000003</v>
      </c>
      <c r="AA37" s="198">
        <f>(Y37*AF2)+Z37</f>
        <v>59.486400000000003</v>
      </c>
      <c r="AB37" s="180">
        <f>AA37*3</f>
        <v>178.45920000000001</v>
      </c>
      <c r="AC37" s="181">
        <f>AA37</f>
        <v>59.486400000000003</v>
      </c>
      <c r="AD37" s="181">
        <f>AA37</f>
        <v>59.486400000000003</v>
      </c>
      <c r="AE37" s="181">
        <f>AA37</f>
        <v>59.486400000000003</v>
      </c>
      <c r="AF37" s="181">
        <f>AA37</f>
        <v>59.486400000000003</v>
      </c>
      <c r="AG37" s="181">
        <f>AA37</f>
        <v>59.486400000000003</v>
      </c>
      <c r="AH37" s="181">
        <f>AA37</f>
        <v>59.486400000000003</v>
      </c>
      <c r="AI37" s="181">
        <f>AA37</f>
        <v>59.486400000000003</v>
      </c>
      <c r="AJ37" s="181">
        <f>AA37</f>
        <v>59.486400000000003</v>
      </c>
      <c r="AK37" s="181">
        <f>AA37</f>
        <v>59.486400000000003</v>
      </c>
      <c r="AL37" s="181">
        <f>AA37</f>
        <v>59.486400000000003</v>
      </c>
      <c r="AM37" s="181">
        <f>AA37</f>
        <v>59.486400000000003</v>
      </c>
      <c r="AN37" s="181">
        <f>AA37</f>
        <v>59.486400000000003</v>
      </c>
      <c r="AO37" s="182">
        <f>AA37</f>
        <v>59.486400000000003</v>
      </c>
      <c r="AP37" s="183">
        <f>AA37</f>
        <v>59.486400000000003</v>
      </c>
      <c r="AR37" s="305">
        <f t="shared" ref="AR37:AR42" si="50">G37*0.704</f>
        <v>41.8784256</v>
      </c>
      <c r="AS37" s="306">
        <f>G37-AR37</f>
        <v>17.607974400000003</v>
      </c>
      <c r="AT37" s="311">
        <f>(AR37*AY2)+AS37</f>
        <v>59.486400000000003</v>
      </c>
      <c r="AU37" s="305">
        <f>AT37*3</f>
        <v>178.45920000000001</v>
      </c>
      <c r="AV37" s="306">
        <f>AT37</f>
        <v>59.486400000000003</v>
      </c>
      <c r="AW37" s="306">
        <f>AT37</f>
        <v>59.486400000000003</v>
      </c>
      <c r="AX37" s="306">
        <f>AT37</f>
        <v>59.486400000000003</v>
      </c>
      <c r="AY37" s="306">
        <f>AT37</f>
        <v>59.486400000000003</v>
      </c>
      <c r="AZ37" s="306">
        <f>AT37</f>
        <v>59.486400000000003</v>
      </c>
      <c r="BA37" s="306">
        <f>AT37</f>
        <v>59.486400000000003</v>
      </c>
      <c r="BB37" s="306">
        <f>AT37</f>
        <v>59.486400000000003</v>
      </c>
      <c r="BC37" s="306">
        <f>AT37</f>
        <v>59.486400000000003</v>
      </c>
      <c r="BD37" s="306">
        <f>AT37</f>
        <v>59.486400000000003</v>
      </c>
      <c r="BE37" s="306">
        <f>AT37</f>
        <v>59.486400000000003</v>
      </c>
      <c r="BF37" s="306">
        <f>AT37</f>
        <v>59.486400000000003</v>
      </c>
      <c r="BG37" s="306">
        <f>AT37</f>
        <v>59.486400000000003</v>
      </c>
      <c r="BH37" s="307">
        <f>AT37</f>
        <v>59.486400000000003</v>
      </c>
      <c r="BI37" s="312"/>
    </row>
    <row r="38" spans="1:61" x14ac:dyDescent="0.25">
      <c r="A38" s="105" t="s">
        <v>39</v>
      </c>
      <c r="B38" s="26" t="s">
        <v>40</v>
      </c>
      <c r="C38" s="24">
        <v>490529</v>
      </c>
      <c r="D38" s="63">
        <v>0.308</v>
      </c>
      <c r="E38" s="286">
        <v>82.62</v>
      </c>
      <c r="F38" s="152">
        <v>0.96</v>
      </c>
      <c r="G38" s="25">
        <f t="shared" ref="G38:G42" si="51">E38*F38</f>
        <v>79.315200000000004</v>
      </c>
      <c r="H38" s="262">
        <f t="shared" ref="H38:H42" si="52">G38*1</f>
        <v>79.315200000000004</v>
      </c>
      <c r="I38" s="180">
        <f t="shared" ref="I38:I42" si="53">H38*3</f>
        <v>237.94560000000001</v>
      </c>
      <c r="J38" s="181">
        <f t="shared" ref="J38:J42" si="54">H38</f>
        <v>79.315200000000004</v>
      </c>
      <c r="K38" s="181">
        <f t="shared" ref="K38:K42" si="55">H38</f>
        <v>79.315200000000004</v>
      </c>
      <c r="L38" s="181">
        <f t="shared" ref="L38:L42" si="56">H38</f>
        <v>79.315200000000004</v>
      </c>
      <c r="M38" s="181">
        <f t="shared" ref="M38:M42" si="57">H38</f>
        <v>79.315200000000004</v>
      </c>
      <c r="N38" s="181">
        <f t="shared" ref="N38:N42" si="58">H38</f>
        <v>79.315200000000004</v>
      </c>
      <c r="O38" s="181">
        <f t="shared" ref="O38:O42" si="59">H38</f>
        <v>79.315200000000004</v>
      </c>
      <c r="P38" s="181">
        <f t="shared" ref="P38:P42" si="60">H38</f>
        <v>79.315200000000004</v>
      </c>
      <c r="Q38" s="181">
        <f t="shared" ref="Q38:Q42" si="61">H38</f>
        <v>79.315200000000004</v>
      </c>
      <c r="R38" s="181">
        <f t="shared" ref="R38:R42" si="62">H38</f>
        <v>79.315200000000004</v>
      </c>
      <c r="S38" s="181">
        <f t="shared" ref="S38:S42" si="63">H38</f>
        <v>79.315200000000004</v>
      </c>
      <c r="T38" s="181">
        <f t="shared" ref="T38:T42" si="64">H38</f>
        <v>79.315200000000004</v>
      </c>
      <c r="U38" s="181">
        <f t="shared" ref="U38:U42" si="65">H38</f>
        <v>79.315200000000004</v>
      </c>
      <c r="V38" s="182">
        <f t="shared" ref="V38:V42" si="66">H38</f>
        <v>79.315200000000004</v>
      </c>
      <c r="W38" s="183">
        <f t="shared" ref="W38:W42" si="67">H38</f>
        <v>79.315200000000004</v>
      </c>
      <c r="X38" s="74"/>
      <c r="Y38" s="180">
        <f t="shared" ref="Y38:Y42" si="68">H38*0.704</f>
        <v>55.8379008</v>
      </c>
      <c r="Z38" s="181">
        <f t="shared" ref="Z38:Z42" si="69">H38-Y38</f>
        <v>23.477299200000004</v>
      </c>
      <c r="AA38" s="198">
        <f>(Y38*AF2)+Z38</f>
        <v>79.315200000000004</v>
      </c>
      <c r="AB38" s="180">
        <f t="shared" ref="AB38:AB42" si="70">AA38*3</f>
        <v>237.94560000000001</v>
      </c>
      <c r="AC38" s="181">
        <f t="shared" ref="AC38:AC42" si="71">AA38</f>
        <v>79.315200000000004</v>
      </c>
      <c r="AD38" s="181">
        <f t="shared" ref="AD38:AD42" si="72">AA38</f>
        <v>79.315200000000004</v>
      </c>
      <c r="AE38" s="181">
        <f t="shared" ref="AE38:AE42" si="73">AA38</f>
        <v>79.315200000000004</v>
      </c>
      <c r="AF38" s="181">
        <f t="shared" ref="AF38:AF42" si="74">AA38</f>
        <v>79.315200000000004</v>
      </c>
      <c r="AG38" s="181">
        <f t="shared" ref="AG38:AG42" si="75">AA38</f>
        <v>79.315200000000004</v>
      </c>
      <c r="AH38" s="181">
        <f t="shared" ref="AH38:AH42" si="76">AA38</f>
        <v>79.315200000000004</v>
      </c>
      <c r="AI38" s="181">
        <f t="shared" ref="AI38:AI42" si="77">AA38</f>
        <v>79.315200000000004</v>
      </c>
      <c r="AJ38" s="181">
        <f t="shared" ref="AJ38:AJ42" si="78">AA38</f>
        <v>79.315200000000004</v>
      </c>
      <c r="AK38" s="181">
        <f t="shared" ref="AK38:AK42" si="79">AA38</f>
        <v>79.315200000000004</v>
      </c>
      <c r="AL38" s="181">
        <f t="shared" ref="AL38:AL42" si="80">AA38</f>
        <v>79.315200000000004</v>
      </c>
      <c r="AM38" s="181">
        <f t="shared" ref="AM38:AM42" si="81">AA38</f>
        <v>79.315200000000004</v>
      </c>
      <c r="AN38" s="181">
        <f t="shared" ref="AN38:AN42" si="82">AA38</f>
        <v>79.315200000000004</v>
      </c>
      <c r="AO38" s="182">
        <f t="shared" ref="AO38:AO42" si="83">AA38</f>
        <v>79.315200000000004</v>
      </c>
      <c r="AP38" s="183">
        <f t="shared" ref="AP38:AP42" si="84">AA38</f>
        <v>79.315200000000004</v>
      </c>
      <c r="AR38" s="305">
        <f t="shared" si="50"/>
        <v>55.8379008</v>
      </c>
      <c r="AS38" s="306">
        <f t="shared" ref="AS38:AS42" si="85">G38-AR38</f>
        <v>23.477299200000004</v>
      </c>
      <c r="AT38" s="311">
        <f>(AR38*AY2)+AS38</f>
        <v>79.315200000000004</v>
      </c>
      <c r="AU38" s="305">
        <f t="shared" ref="AU38:AU42" si="86">AT38*3</f>
        <v>237.94560000000001</v>
      </c>
      <c r="AV38" s="306">
        <f t="shared" ref="AV38:AV42" si="87">AT38</f>
        <v>79.315200000000004</v>
      </c>
      <c r="AW38" s="306">
        <f t="shared" ref="AW38:AW42" si="88">AT38</f>
        <v>79.315200000000004</v>
      </c>
      <c r="AX38" s="306">
        <f t="shared" ref="AX38:AX42" si="89">AT38</f>
        <v>79.315200000000004</v>
      </c>
      <c r="AY38" s="306">
        <f t="shared" ref="AY38:AY42" si="90">AT38</f>
        <v>79.315200000000004</v>
      </c>
      <c r="AZ38" s="306">
        <f t="shared" ref="AZ38:AZ42" si="91">AT38</f>
        <v>79.315200000000004</v>
      </c>
      <c r="BA38" s="306">
        <f t="shared" ref="BA38:BA42" si="92">AT38</f>
        <v>79.315200000000004</v>
      </c>
      <c r="BB38" s="306">
        <f t="shared" ref="BB38:BB42" si="93">AT38</f>
        <v>79.315200000000004</v>
      </c>
      <c r="BC38" s="306">
        <f t="shared" ref="BC38:BC42" si="94">AT38</f>
        <v>79.315200000000004</v>
      </c>
      <c r="BD38" s="306">
        <f t="shared" ref="BD38:BD42" si="95">AT38</f>
        <v>79.315200000000004</v>
      </c>
      <c r="BE38" s="306">
        <f t="shared" ref="BE38:BE42" si="96">AT38</f>
        <v>79.315200000000004</v>
      </c>
      <c r="BF38" s="306">
        <f t="shared" ref="BF38:BF42" si="97">AT38</f>
        <v>79.315200000000004</v>
      </c>
      <c r="BG38" s="306">
        <f t="shared" ref="BG38:BG42" si="98">AT38</f>
        <v>79.315200000000004</v>
      </c>
      <c r="BH38" s="307">
        <f t="shared" ref="BH38:BH42" si="99">AT38</f>
        <v>79.315200000000004</v>
      </c>
      <c r="BI38" s="312"/>
    </row>
    <row r="39" spans="1:61" x14ac:dyDescent="0.25">
      <c r="A39" s="105" t="s">
        <v>41</v>
      </c>
      <c r="B39" s="26" t="s">
        <v>42</v>
      </c>
      <c r="C39" s="24">
        <v>490787</v>
      </c>
      <c r="D39" s="63">
        <v>0.308</v>
      </c>
      <c r="E39" s="286">
        <v>82.62</v>
      </c>
      <c r="F39" s="152">
        <v>1.33</v>
      </c>
      <c r="G39" s="25">
        <f t="shared" si="51"/>
        <v>109.88460000000001</v>
      </c>
      <c r="H39" s="262">
        <f t="shared" si="52"/>
        <v>109.88460000000001</v>
      </c>
      <c r="I39" s="180">
        <f t="shared" si="53"/>
        <v>329.65380000000005</v>
      </c>
      <c r="J39" s="181">
        <f t="shared" si="54"/>
        <v>109.88460000000001</v>
      </c>
      <c r="K39" s="181">
        <f t="shared" si="55"/>
        <v>109.88460000000001</v>
      </c>
      <c r="L39" s="181">
        <f t="shared" si="56"/>
        <v>109.88460000000001</v>
      </c>
      <c r="M39" s="181">
        <f t="shared" si="57"/>
        <v>109.88460000000001</v>
      </c>
      <c r="N39" s="181">
        <f t="shared" si="58"/>
        <v>109.88460000000001</v>
      </c>
      <c r="O39" s="181">
        <f t="shared" si="59"/>
        <v>109.88460000000001</v>
      </c>
      <c r="P39" s="181">
        <f t="shared" si="60"/>
        <v>109.88460000000001</v>
      </c>
      <c r="Q39" s="181">
        <f t="shared" si="61"/>
        <v>109.88460000000001</v>
      </c>
      <c r="R39" s="181">
        <f t="shared" si="62"/>
        <v>109.88460000000001</v>
      </c>
      <c r="S39" s="181">
        <f t="shared" si="63"/>
        <v>109.88460000000001</v>
      </c>
      <c r="T39" s="181">
        <f t="shared" si="64"/>
        <v>109.88460000000001</v>
      </c>
      <c r="U39" s="181">
        <f t="shared" si="65"/>
        <v>109.88460000000001</v>
      </c>
      <c r="V39" s="182">
        <f t="shared" si="66"/>
        <v>109.88460000000001</v>
      </c>
      <c r="W39" s="183">
        <f t="shared" si="67"/>
        <v>109.88460000000001</v>
      </c>
      <c r="X39" s="74"/>
      <c r="Y39" s="180">
        <f t="shared" si="68"/>
        <v>77.358758399999999</v>
      </c>
      <c r="Z39" s="181">
        <f t="shared" si="69"/>
        <v>32.525841600000007</v>
      </c>
      <c r="AA39" s="198">
        <f>(Y39*AF2)+Z39</f>
        <v>109.88460000000001</v>
      </c>
      <c r="AB39" s="180">
        <f t="shared" si="70"/>
        <v>329.65380000000005</v>
      </c>
      <c r="AC39" s="181">
        <f t="shared" si="71"/>
        <v>109.88460000000001</v>
      </c>
      <c r="AD39" s="181">
        <f t="shared" si="72"/>
        <v>109.88460000000001</v>
      </c>
      <c r="AE39" s="181">
        <f t="shared" si="73"/>
        <v>109.88460000000001</v>
      </c>
      <c r="AF39" s="181">
        <f t="shared" si="74"/>
        <v>109.88460000000001</v>
      </c>
      <c r="AG39" s="181">
        <f t="shared" si="75"/>
        <v>109.88460000000001</v>
      </c>
      <c r="AH39" s="181">
        <f t="shared" si="76"/>
        <v>109.88460000000001</v>
      </c>
      <c r="AI39" s="181">
        <f t="shared" si="77"/>
        <v>109.88460000000001</v>
      </c>
      <c r="AJ39" s="181">
        <f t="shared" si="78"/>
        <v>109.88460000000001</v>
      </c>
      <c r="AK39" s="181">
        <f t="shared" si="79"/>
        <v>109.88460000000001</v>
      </c>
      <c r="AL39" s="181">
        <f t="shared" si="80"/>
        <v>109.88460000000001</v>
      </c>
      <c r="AM39" s="181">
        <f t="shared" si="81"/>
        <v>109.88460000000001</v>
      </c>
      <c r="AN39" s="181">
        <f t="shared" si="82"/>
        <v>109.88460000000001</v>
      </c>
      <c r="AO39" s="182">
        <f t="shared" si="83"/>
        <v>109.88460000000001</v>
      </c>
      <c r="AP39" s="183">
        <f t="shared" si="84"/>
        <v>109.88460000000001</v>
      </c>
      <c r="AR39" s="305">
        <f t="shared" si="50"/>
        <v>77.358758399999999</v>
      </c>
      <c r="AS39" s="306">
        <f t="shared" si="85"/>
        <v>32.525841600000007</v>
      </c>
      <c r="AT39" s="311">
        <f>(AR39*AY2)+AS39</f>
        <v>109.88460000000001</v>
      </c>
      <c r="AU39" s="305">
        <f t="shared" si="86"/>
        <v>329.65380000000005</v>
      </c>
      <c r="AV39" s="306">
        <f t="shared" si="87"/>
        <v>109.88460000000001</v>
      </c>
      <c r="AW39" s="306">
        <f t="shared" si="88"/>
        <v>109.88460000000001</v>
      </c>
      <c r="AX39" s="306">
        <f t="shared" si="89"/>
        <v>109.88460000000001</v>
      </c>
      <c r="AY39" s="306">
        <f t="shared" si="90"/>
        <v>109.88460000000001</v>
      </c>
      <c r="AZ39" s="306">
        <f t="shared" si="91"/>
        <v>109.88460000000001</v>
      </c>
      <c r="BA39" s="306">
        <f t="shared" si="92"/>
        <v>109.88460000000001</v>
      </c>
      <c r="BB39" s="306">
        <f t="shared" si="93"/>
        <v>109.88460000000001</v>
      </c>
      <c r="BC39" s="306">
        <f t="shared" si="94"/>
        <v>109.88460000000001</v>
      </c>
      <c r="BD39" s="306">
        <f t="shared" si="95"/>
        <v>109.88460000000001</v>
      </c>
      <c r="BE39" s="306">
        <f t="shared" si="96"/>
        <v>109.88460000000001</v>
      </c>
      <c r="BF39" s="306">
        <f t="shared" si="97"/>
        <v>109.88460000000001</v>
      </c>
      <c r="BG39" s="306">
        <f t="shared" si="98"/>
        <v>109.88460000000001</v>
      </c>
      <c r="BH39" s="307">
        <f t="shared" si="99"/>
        <v>109.88460000000001</v>
      </c>
      <c r="BI39" s="312"/>
    </row>
    <row r="40" spans="1:61" x14ac:dyDescent="0.25">
      <c r="A40" s="106" t="s">
        <v>43</v>
      </c>
      <c r="B40" s="12" t="s">
        <v>44</v>
      </c>
      <c r="C40" s="10">
        <v>152980</v>
      </c>
      <c r="D40" s="64">
        <v>9.6000000000000002E-2</v>
      </c>
      <c r="E40" s="287">
        <v>82.62</v>
      </c>
      <c r="F40" s="153">
        <v>1.84</v>
      </c>
      <c r="G40" s="25">
        <f t="shared" si="51"/>
        <v>152.02080000000001</v>
      </c>
      <c r="H40" s="263">
        <f t="shared" si="52"/>
        <v>152.02080000000001</v>
      </c>
      <c r="I40" s="202">
        <f t="shared" si="53"/>
        <v>456.06240000000003</v>
      </c>
      <c r="J40" s="199">
        <f t="shared" si="54"/>
        <v>152.02080000000001</v>
      </c>
      <c r="K40" s="199">
        <f t="shared" si="55"/>
        <v>152.02080000000001</v>
      </c>
      <c r="L40" s="199">
        <f t="shared" si="56"/>
        <v>152.02080000000001</v>
      </c>
      <c r="M40" s="199">
        <f t="shared" si="57"/>
        <v>152.02080000000001</v>
      </c>
      <c r="N40" s="199">
        <f t="shared" si="58"/>
        <v>152.02080000000001</v>
      </c>
      <c r="O40" s="199">
        <f t="shared" si="59"/>
        <v>152.02080000000001</v>
      </c>
      <c r="P40" s="199">
        <f t="shared" si="60"/>
        <v>152.02080000000001</v>
      </c>
      <c r="Q40" s="199">
        <f t="shared" si="61"/>
        <v>152.02080000000001</v>
      </c>
      <c r="R40" s="199">
        <f t="shared" si="62"/>
        <v>152.02080000000001</v>
      </c>
      <c r="S40" s="199">
        <f t="shared" si="63"/>
        <v>152.02080000000001</v>
      </c>
      <c r="T40" s="199">
        <f t="shared" si="64"/>
        <v>152.02080000000001</v>
      </c>
      <c r="U40" s="199">
        <f t="shared" si="65"/>
        <v>152.02080000000001</v>
      </c>
      <c r="V40" s="200">
        <f t="shared" si="66"/>
        <v>152.02080000000001</v>
      </c>
      <c r="W40" s="178">
        <f t="shared" si="67"/>
        <v>152.02080000000001</v>
      </c>
      <c r="X40" s="74"/>
      <c r="Y40" s="175">
        <f t="shared" si="68"/>
        <v>107.0226432</v>
      </c>
      <c r="Z40" s="176">
        <f t="shared" si="69"/>
        <v>44.998156800000004</v>
      </c>
      <c r="AA40" s="201">
        <f>(Y40*AF2)+Z40</f>
        <v>152.02080000000001</v>
      </c>
      <c r="AB40" s="202">
        <f t="shared" si="70"/>
        <v>456.06240000000003</v>
      </c>
      <c r="AC40" s="199">
        <f t="shared" si="71"/>
        <v>152.02080000000001</v>
      </c>
      <c r="AD40" s="199">
        <f t="shared" si="72"/>
        <v>152.02080000000001</v>
      </c>
      <c r="AE40" s="199">
        <f t="shared" si="73"/>
        <v>152.02080000000001</v>
      </c>
      <c r="AF40" s="199">
        <f t="shared" si="74"/>
        <v>152.02080000000001</v>
      </c>
      <c r="AG40" s="199">
        <f t="shared" si="75"/>
        <v>152.02080000000001</v>
      </c>
      <c r="AH40" s="199">
        <f t="shared" si="76"/>
        <v>152.02080000000001</v>
      </c>
      <c r="AI40" s="199">
        <f t="shared" si="77"/>
        <v>152.02080000000001</v>
      </c>
      <c r="AJ40" s="199">
        <f t="shared" si="78"/>
        <v>152.02080000000001</v>
      </c>
      <c r="AK40" s="199">
        <f t="shared" si="79"/>
        <v>152.02080000000001</v>
      </c>
      <c r="AL40" s="199">
        <f t="shared" si="80"/>
        <v>152.02080000000001</v>
      </c>
      <c r="AM40" s="199">
        <f t="shared" si="81"/>
        <v>152.02080000000001</v>
      </c>
      <c r="AN40" s="199">
        <f t="shared" si="82"/>
        <v>152.02080000000001</v>
      </c>
      <c r="AO40" s="200">
        <f t="shared" si="83"/>
        <v>152.02080000000001</v>
      </c>
      <c r="AP40" s="178">
        <f t="shared" si="84"/>
        <v>152.02080000000001</v>
      </c>
      <c r="AR40" s="302">
        <f t="shared" si="50"/>
        <v>107.0226432</v>
      </c>
      <c r="AS40" s="306">
        <f t="shared" si="85"/>
        <v>44.998156800000004</v>
      </c>
      <c r="AT40" s="313">
        <f>(AR40*AY2)+AS40</f>
        <v>152.02080000000001</v>
      </c>
      <c r="AU40" s="314">
        <f t="shared" si="86"/>
        <v>456.06240000000003</v>
      </c>
      <c r="AV40" s="315">
        <f t="shared" si="87"/>
        <v>152.02080000000001</v>
      </c>
      <c r="AW40" s="315">
        <f t="shared" si="88"/>
        <v>152.02080000000001</v>
      </c>
      <c r="AX40" s="315">
        <f t="shared" si="89"/>
        <v>152.02080000000001</v>
      </c>
      <c r="AY40" s="315">
        <f t="shared" si="90"/>
        <v>152.02080000000001</v>
      </c>
      <c r="AZ40" s="315">
        <f t="shared" si="91"/>
        <v>152.02080000000001</v>
      </c>
      <c r="BA40" s="315">
        <f t="shared" si="92"/>
        <v>152.02080000000001</v>
      </c>
      <c r="BB40" s="315">
        <f t="shared" si="93"/>
        <v>152.02080000000001</v>
      </c>
      <c r="BC40" s="315">
        <f t="shared" si="94"/>
        <v>152.02080000000001</v>
      </c>
      <c r="BD40" s="315">
        <f t="shared" si="95"/>
        <v>152.02080000000001</v>
      </c>
      <c r="BE40" s="315">
        <f t="shared" si="96"/>
        <v>152.02080000000001</v>
      </c>
      <c r="BF40" s="315">
        <f t="shared" si="97"/>
        <v>152.02080000000001</v>
      </c>
      <c r="BG40" s="315">
        <f t="shared" si="98"/>
        <v>152.02080000000001</v>
      </c>
      <c r="BH40" s="316">
        <f t="shared" si="99"/>
        <v>152.02080000000001</v>
      </c>
      <c r="BI40" s="317"/>
    </row>
    <row r="41" spans="1:61" x14ac:dyDescent="0.25">
      <c r="A41" s="106" t="s">
        <v>45</v>
      </c>
      <c r="B41" s="12" t="s">
        <v>46</v>
      </c>
      <c r="C41" s="10">
        <v>55185</v>
      </c>
      <c r="D41" s="64">
        <v>3.5000000000000003E-2</v>
      </c>
      <c r="E41" s="287">
        <v>82.62</v>
      </c>
      <c r="F41" s="153">
        <v>2.5299999999999998</v>
      </c>
      <c r="G41" s="25">
        <f t="shared" si="51"/>
        <v>209.02859999999998</v>
      </c>
      <c r="H41" s="263">
        <f t="shared" si="52"/>
        <v>209.02859999999998</v>
      </c>
      <c r="I41" s="202">
        <f t="shared" si="53"/>
        <v>627.08579999999995</v>
      </c>
      <c r="J41" s="199">
        <f t="shared" si="54"/>
        <v>209.02859999999998</v>
      </c>
      <c r="K41" s="199">
        <f t="shared" si="55"/>
        <v>209.02859999999998</v>
      </c>
      <c r="L41" s="199">
        <f t="shared" si="56"/>
        <v>209.02859999999998</v>
      </c>
      <c r="M41" s="199">
        <f t="shared" si="57"/>
        <v>209.02859999999998</v>
      </c>
      <c r="N41" s="199">
        <f t="shared" si="58"/>
        <v>209.02859999999998</v>
      </c>
      <c r="O41" s="199">
        <f t="shared" si="59"/>
        <v>209.02859999999998</v>
      </c>
      <c r="P41" s="199">
        <f t="shared" si="60"/>
        <v>209.02859999999998</v>
      </c>
      <c r="Q41" s="199">
        <f t="shared" si="61"/>
        <v>209.02859999999998</v>
      </c>
      <c r="R41" s="199">
        <f t="shared" si="62"/>
        <v>209.02859999999998</v>
      </c>
      <c r="S41" s="199">
        <f t="shared" si="63"/>
        <v>209.02859999999998</v>
      </c>
      <c r="T41" s="199">
        <f t="shared" si="64"/>
        <v>209.02859999999998</v>
      </c>
      <c r="U41" s="199">
        <f t="shared" si="65"/>
        <v>209.02859999999998</v>
      </c>
      <c r="V41" s="200">
        <f t="shared" si="66"/>
        <v>209.02859999999998</v>
      </c>
      <c r="W41" s="178">
        <f t="shared" si="67"/>
        <v>209.02859999999998</v>
      </c>
      <c r="X41" s="74"/>
      <c r="Y41" s="175">
        <f t="shared" si="68"/>
        <v>147.15613439999998</v>
      </c>
      <c r="Z41" s="176">
        <f t="shared" si="69"/>
        <v>61.872465599999998</v>
      </c>
      <c r="AA41" s="201">
        <f>(Y41*AF2)+Z41</f>
        <v>209.02859999999998</v>
      </c>
      <c r="AB41" s="202">
        <f t="shared" si="70"/>
        <v>627.08579999999995</v>
      </c>
      <c r="AC41" s="199">
        <f t="shared" si="71"/>
        <v>209.02859999999998</v>
      </c>
      <c r="AD41" s="199">
        <f t="shared" si="72"/>
        <v>209.02859999999998</v>
      </c>
      <c r="AE41" s="199">
        <f t="shared" si="73"/>
        <v>209.02859999999998</v>
      </c>
      <c r="AF41" s="199">
        <f t="shared" si="74"/>
        <v>209.02859999999998</v>
      </c>
      <c r="AG41" s="199">
        <f t="shared" si="75"/>
        <v>209.02859999999998</v>
      </c>
      <c r="AH41" s="199">
        <f t="shared" si="76"/>
        <v>209.02859999999998</v>
      </c>
      <c r="AI41" s="199">
        <f t="shared" si="77"/>
        <v>209.02859999999998</v>
      </c>
      <c r="AJ41" s="199">
        <f t="shared" si="78"/>
        <v>209.02859999999998</v>
      </c>
      <c r="AK41" s="199">
        <f t="shared" si="79"/>
        <v>209.02859999999998</v>
      </c>
      <c r="AL41" s="199">
        <f t="shared" si="80"/>
        <v>209.02859999999998</v>
      </c>
      <c r="AM41" s="199">
        <f t="shared" si="81"/>
        <v>209.02859999999998</v>
      </c>
      <c r="AN41" s="199">
        <f t="shared" si="82"/>
        <v>209.02859999999998</v>
      </c>
      <c r="AO41" s="200">
        <f t="shared" si="83"/>
        <v>209.02859999999998</v>
      </c>
      <c r="AP41" s="178">
        <f t="shared" si="84"/>
        <v>209.02859999999998</v>
      </c>
      <c r="AR41" s="302">
        <f t="shared" si="50"/>
        <v>147.15613439999998</v>
      </c>
      <c r="AS41" s="306">
        <f t="shared" si="85"/>
        <v>61.872465599999998</v>
      </c>
      <c r="AT41" s="313">
        <f>(AR41*AY2)+AS41</f>
        <v>209.02859999999998</v>
      </c>
      <c r="AU41" s="314">
        <f t="shared" si="86"/>
        <v>627.08579999999995</v>
      </c>
      <c r="AV41" s="315">
        <f t="shared" si="87"/>
        <v>209.02859999999998</v>
      </c>
      <c r="AW41" s="315">
        <f t="shared" si="88"/>
        <v>209.02859999999998</v>
      </c>
      <c r="AX41" s="315">
        <f t="shared" si="89"/>
        <v>209.02859999999998</v>
      </c>
      <c r="AY41" s="315">
        <f t="shared" si="90"/>
        <v>209.02859999999998</v>
      </c>
      <c r="AZ41" s="315">
        <f t="shared" si="91"/>
        <v>209.02859999999998</v>
      </c>
      <c r="BA41" s="315">
        <f t="shared" si="92"/>
        <v>209.02859999999998</v>
      </c>
      <c r="BB41" s="315">
        <f t="shared" si="93"/>
        <v>209.02859999999998</v>
      </c>
      <c r="BC41" s="315">
        <f t="shared" si="94"/>
        <v>209.02859999999998</v>
      </c>
      <c r="BD41" s="315">
        <f t="shared" si="95"/>
        <v>209.02859999999998</v>
      </c>
      <c r="BE41" s="315">
        <f t="shared" si="96"/>
        <v>209.02859999999998</v>
      </c>
      <c r="BF41" s="315">
        <f t="shared" si="97"/>
        <v>209.02859999999998</v>
      </c>
      <c r="BG41" s="315">
        <f t="shared" si="98"/>
        <v>209.02859999999998</v>
      </c>
      <c r="BH41" s="316">
        <f t="shared" si="99"/>
        <v>209.02859999999998</v>
      </c>
      <c r="BI41" s="317"/>
    </row>
    <row r="42" spans="1:61" ht="15.75" thickBot="1" x14ac:dyDescent="0.3">
      <c r="A42" s="107" t="s">
        <v>47</v>
      </c>
      <c r="B42" s="108" t="s">
        <v>48</v>
      </c>
      <c r="C42" s="109">
        <v>20990</v>
      </c>
      <c r="D42" s="110">
        <v>1.2999999999999999E-2</v>
      </c>
      <c r="E42" s="288">
        <v>82.62</v>
      </c>
      <c r="F42" s="154">
        <v>3.24</v>
      </c>
      <c r="G42" s="25">
        <f t="shared" si="51"/>
        <v>267.68880000000001</v>
      </c>
      <c r="H42" s="264">
        <f t="shared" si="52"/>
        <v>267.68880000000001</v>
      </c>
      <c r="I42" s="207">
        <f t="shared" si="53"/>
        <v>803.06640000000004</v>
      </c>
      <c r="J42" s="204">
        <f t="shared" si="54"/>
        <v>267.68880000000001</v>
      </c>
      <c r="K42" s="204">
        <f t="shared" si="55"/>
        <v>267.68880000000001</v>
      </c>
      <c r="L42" s="204">
        <f t="shared" si="56"/>
        <v>267.68880000000001</v>
      </c>
      <c r="M42" s="204">
        <f t="shared" si="57"/>
        <v>267.68880000000001</v>
      </c>
      <c r="N42" s="204">
        <f t="shared" si="58"/>
        <v>267.68880000000001</v>
      </c>
      <c r="O42" s="204">
        <f t="shared" si="59"/>
        <v>267.68880000000001</v>
      </c>
      <c r="P42" s="204">
        <f t="shared" si="60"/>
        <v>267.68880000000001</v>
      </c>
      <c r="Q42" s="204">
        <f t="shared" si="61"/>
        <v>267.68880000000001</v>
      </c>
      <c r="R42" s="204">
        <f t="shared" si="62"/>
        <v>267.68880000000001</v>
      </c>
      <c r="S42" s="204">
        <f t="shared" si="63"/>
        <v>267.68880000000001</v>
      </c>
      <c r="T42" s="204">
        <f t="shared" si="64"/>
        <v>267.68880000000001</v>
      </c>
      <c r="U42" s="204">
        <f t="shared" si="65"/>
        <v>267.68880000000001</v>
      </c>
      <c r="V42" s="205">
        <f t="shared" si="66"/>
        <v>267.68880000000001</v>
      </c>
      <c r="W42" s="189">
        <f t="shared" si="67"/>
        <v>267.68880000000001</v>
      </c>
      <c r="X42" s="74"/>
      <c r="Y42" s="186">
        <f t="shared" si="68"/>
        <v>188.45291520000001</v>
      </c>
      <c r="Z42" s="187">
        <f t="shared" si="69"/>
        <v>79.235884800000008</v>
      </c>
      <c r="AA42" s="206">
        <f>(Y42*AF2)+Z42</f>
        <v>267.68880000000001</v>
      </c>
      <c r="AB42" s="207">
        <f t="shared" si="70"/>
        <v>803.06640000000004</v>
      </c>
      <c r="AC42" s="204">
        <f t="shared" si="71"/>
        <v>267.68880000000001</v>
      </c>
      <c r="AD42" s="204">
        <f t="shared" si="72"/>
        <v>267.68880000000001</v>
      </c>
      <c r="AE42" s="204">
        <f t="shared" si="73"/>
        <v>267.68880000000001</v>
      </c>
      <c r="AF42" s="204">
        <f t="shared" si="74"/>
        <v>267.68880000000001</v>
      </c>
      <c r="AG42" s="204">
        <f t="shared" si="75"/>
        <v>267.68880000000001</v>
      </c>
      <c r="AH42" s="204">
        <f t="shared" si="76"/>
        <v>267.68880000000001</v>
      </c>
      <c r="AI42" s="204">
        <f t="shared" si="77"/>
        <v>267.68880000000001</v>
      </c>
      <c r="AJ42" s="204">
        <f t="shared" si="78"/>
        <v>267.68880000000001</v>
      </c>
      <c r="AK42" s="204">
        <f t="shared" si="79"/>
        <v>267.68880000000001</v>
      </c>
      <c r="AL42" s="204">
        <f t="shared" si="80"/>
        <v>267.68880000000001</v>
      </c>
      <c r="AM42" s="204">
        <f t="shared" si="81"/>
        <v>267.68880000000001</v>
      </c>
      <c r="AN42" s="204">
        <f t="shared" si="82"/>
        <v>267.68880000000001</v>
      </c>
      <c r="AO42" s="205">
        <f t="shared" si="83"/>
        <v>267.68880000000001</v>
      </c>
      <c r="AP42" s="189">
        <f t="shared" si="84"/>
        <v>267.68880000000001</v>
      </c>
      <c r="AR42" s="308">
        <f t="shared" si="50"/>
        <v>188.45291520000001</v>
      </c>
      <c r="AS42" s="306">
        <f t="shared" si="85"/>
        <v>79.235884800000008</v>
      </c>
      <c r="AT42" s="318">
        <f>(AR42*AY2)+AS42</f>
        <v>267.68880000000001</v>
      </c>
      <c r="AU42" s="319">
        <f t="shared" si="86"/>
        <v>803.06640000000004</v>
      </c>
      <c r="AV42" s="320">
        <f t="shared" si="87"/>
        <v>267.68880000000001</v>
      </c>
      <c r="AW42" s="320">
        <f t="shared" si="88"/>
        <v>267.68880000000001</v>
      </c>
      <c r="AX42" s="320">
        <f t="shared" si="89"/>
        <v>267.68880000000001</v>
      </c>
      <c r="AY42" s="320">
        <f t="shared" si="90"/>
        <v>267.68880000000001</v>
      </c>
      <c r="AZ42" s="320">
        <f t="shared" si="91"/>
        <v>267.68880000000001</v>
      </c>
      <c r="BA42" s="320">
        <f t="shared" si="92"/>
        <v>267.68880000000001</v>
      </c>
      <c r="BB42" s="320">
        <f t="shared" si="93"/>
        <v>267.68880000000001</v>
      </c>
      <c r="BC42" s="320">
        <f t="shared" si="94"/>
        <v>267.68880000000001</v>
      </c>
      <c r="BD42" s="320">
        <f t="shared" si="95"/>
        <v>267.68880000000001</v>
      </c>
      <c r="BE42" s="320">
        <f t="shared" si="96"/>
        <v>267.68880000000001</v>
      </c>
      <c r="BF42" s="320">
        <f t="shared" si="97"/>
        <v>267.68880000000001</v>
      </c>
      <c r="BG42" s="320">
        <f t="shared" si="98"/>
        <v>267.68880000000001</v>
      </c>
      <c r="BH42" s="321">
        <f t="shared" si="99"/>
        <v>267.68880000000001</v>
      </c>
      <c r="BI42" s="322"/>
    </row>
    <row r="43" spans="1:61" x14ac:dyDescent="0.25">
      <c r="A43" s="74"/>
      <c r="B43" s="74"/>
      <c r="C43" s="209" t="s">
        <v>106</v>
      </c>
      <c r="D43" s="104">
        <f>D37+D38+D39</f>
        <v>0.85600000000000009</v>
      </c>
      <c r="E43" s="74"/>
      <c r="G43" s="74"/>
      <c r="H43" s="159"/>
      <c r="I43" s="210"/>
      <c r="J43" s="210"/>
      <c r="K43" s="211"/>
      <c r="L43" s="211"/>
      <c r="M43" s="211"/>
      <c r="N43" s="192"/>
      <c r="O43" s="211"/>
      <c r="P43" s="211"/>
      <c r="Q43" s="211"/>
      <c r="R43" s="211"/>
      <c r="S43" s="211"/>
      <c r="T43" s="211"/>
      <c r="U43" s="211"/>
      <c r="V43" s="211"/>
      <c r="W43" s="211"/>
      <c r="X43" s="74"/>
      <c r="Y43" s="192"/>
      <c r="Z43" s="192"/>
      <c r="AA43" s="192"/>
      <c r="AB43" s="192"/>
      <c r="AC43" s="192"/>
      <c r="AD43" s="192"/>
      <c r="AE43" s="192"/>
      <c r="AF43" s="192"/>
      <c r="AG43" s="192"/>
      <c r="AH43" s="192"/>
      <c r="AI43" s="192"/>
      <c r="AJ43" s="192"/>
      <c r="AK43" s="192"/>
      <c r="AL43" s="192"/>
      <c r="AM43" s="192"/>
      <c r="AN43" s="192"/>
      <c r="AO43" s="192"/>
      <c r="AP43" s="192"/>
      <c r="AR43" s="192"/>
      <c r="AS43" s="192"/>
      <c r="AT43" s="192"/>
      <c r="AU43" s="192"/>
      <c r="AV43" s="192"/>
      <c r="AW43" s="192"/>
      <c r="AX43" s="192"/>
      <c r="AY43" s="192"/>
      <c r="AZ43" s="192"/>
      <c r="BA43" s="192"/>
      <c r="BB43" s="192"/>
      <c r="BC43" s="192"/>
      <c r="BD43" s="192"/>
      <c r="BE43" s="192"/>
      <c r="BF43" s="192"/>
      <c r="BG43" s="192"/>
      <c r="BH43" s="192"/>
      <c r="BI43" s="192"/>
    </row>
    <row r="44" spans="1:61" ht="15.75" thickBot="1" x14ac:dyDescent="0.3">
      <c r="A44" s="74"/>
      <c r="B44" s="74"/>
      <c r="C44" s="74"/>
      <c r="E44" s="74"/>
      <c r="G44" s="74"/>
      <c r="H44" s="159"/>
      <c r="I44" s="159"/>
      <c r="J44" s="159"/>
      <c r="K44" s="74"/>
      <c r="L44" s="74"/>
      <c r="M44" s="74"/>
      <c r="N44" s="74"/>
      <c r="O44" s="74"/>
      <c r="P44" s="74"/>
      <c r="Q44" s="74"/>
      <c r="R44" s="74"/>
      <c r="S44" s="74"/>
      <c r="T44" s="74"/>
      <c r="U44" s="74"/>
      <c r="V44" s="74"/>
      <c r="W44" s="74"/>
      <c r="X44" s="74"/>
      <c r="Y44" s="192"/>
      <c r="Z44" s="192"/>
      <c r="AA44" s="192"/>
      <c r="AB44" s="192"/>
      <c r="AC44" s="192"/>
      <c r="AD44" s="192"/>
      <c r="AE44" s="192"/>
      <c r="AF44" s="192"/>
      <c r="AG44" s="192"/>
      <c r="AH44" s="192"/>
      <c r="AI44" s="192"/>
      <c r="AJ44" s="192"/>
      <c r="AK44" s="192"/>
      <c r="AL44" s="192"/>
      <c r="AM44" s="192"/>
      <c r="AN44" s="192"/>
      <c r="AO44" s="192"/>
      <c r="AP44" s="192"/>
      <c r="AR44" s="192"/>
      <c r="AS44" s="192"/>
      <c r="AT44" s="192"/>
      <c r="AU44" s="192"/>
      <c r="AV44" s="192"/>
      <c r="AW44" s="192"/>
      <c r="AX44" s="192"/>
      <c r="AY44" s="192"/>
      <c r="AZ44" s="192"/>
      <c r="BA44" s="192"/>
      <c r="BB44" s="192"/>
      <c r="BC44" s="192"/>
      <c r="BD44" s="192"/>
      <c r="BE44" s="192"/>
      <c r="BF44" s="192"/>
      <c r="BG44" s="192"/>
      <c r="BH44" s="192"/>
      <c r="BI44" s="192"/>
    </row>
    <row r="45" spans="1:61" x14ac:dyDescent="0.25">
      <c r="A45" s="162"/>
      <c r="B45" s="137"/>
      <c r="C45" s="137"/>
      <c r="D45" s="83"/>
      <c r="E45" s="137"/>
      <c r="F45" s="147"/>
      <c r="G45" s="137"/>
      <c r="H45" s="163"/>
      <c r="I45" s="164" t="s">
        <v>89</v>
      </c>
      <c r="J45" s="165"/>
      <c r="K45" s="165"/>
      <c r="L45" s="165"/>
      <c r="M45" s="165"/>
      <c r="N45" s="165"/>
      <c r="O45" s="165"/>
      <c r="P45" s="165"/>
      <c r="Q45" s="165"/>
      <c r="R45" s="165"/>
      <c r="S45" s="165"/>
      <c r="T45" s="165"/>
      <c r="U45" s="165"/>
      <c r="V45" s="165"/>
      <c r="W45" s="167"/>
      <c r="X45" s="74"/>
      <c r="Y45" s="162"/>
      <c r="Z45" s="137"/>
      <c r="AA45" s="168"/>
      <c r="AB45" s="164" t="s">
        <v>1922</v>
      </c>
      <c r="AC45" s="169"/>
      <c r="AD45" s="169"/>
      <c r="AE45" s="169"/>
      <c r="AF45" s="169"/>
      <c r="AG45" s="169"/>
      <c r="AH45" s="169"/>
      <c r="AI45" s="169"/>
      <c r="AJ45" s="169"/>
      <c r="AK45" s="169"/>
      <c r="AL45" s="169"/>
      <c r="AM45" s="169"/>
      <c r="AN45" s="169"/>
      <c r="AO45" s="170"/>
      <c r="AP45" s="195"/>
      <c r="AR45" s="162"/>
      <c r="AS45" s="137"/>
      <c r="AT45" s="168"/>
      <c r="AU45" s="164" t="s">
        <v>1929</v>
      </c>
      <c r="AV45" s="169"/>
      <c r="AW45" s="169"/>
      <c r="AX45" s="169"/>
      <c r="AY45" s="169"/>
      <c r="AZ45" s="169"/>
      <c r="BA45" s="169"/>
      <c r="BB45" s="169"/>
      <c r="BC45" s="169"/>
      <c r="BD45" s="169"/>
      <c r="BE45" s="169"/>
      <c r="BF45" s="169"/>
      <c r="BG45" s="169"/>
      <c r="BH45" s="170"/>
      <c r="BI45" s="195"/>
    </row>
    <row r="46" spans="1:61" ht="30" x14ac:dyDescent="0.25">
      <c r="A46" s="171"/>
      <c r="B46" s="138"/>
      <c r="C46" s="138"/>
      <c r="D46" s="84"/>
      <c r="E46" s="138"/>
      <c r="F46" s="148"/>
      <c r="G46" s="138"/>
      <c r="H46" s="172"/>
      <c r="I46" s="77" t="s">
        <v>1900</v>
      </c>
      <c r="J46" s="75" t="s">
        <v>1901</v>
      </c>
      <c r="K46" s="75" t="s">
        <v>1902</v>
      </c>
      <c r="L46" s="75" t="s">
        <v>1903</v>
      </c>
      <c r="M46" s="75" t="s">
        <v>1904</v>
      </c>
      <c r="N46" s="75" t="s">
        <v>1905</v>
      </c>
      <c r="O46" s="75" t="s">
        <v>1906</v>
      </c>
      <c r="P46" s="75" t="s">
        <v>1907</v>
      </c>
      <c r="Q46" s="75" t="s">
        <v>1908</v>
      </c>
      <c r="R46" s="75" t="s">
        <v>1909</v>
      </c>
      <c r="S46" s="75" t="s">
        <v>1910</v>
      </c>
      <c r="T46" s="75" t="s">
        <v>1911</v>
      </c>
      <c r="U46" s="75" t="s">
        <v>1912</v>
      </c>
      <c r="V46" s="76" t="s">
        <v>1913</v>
      </c>
      <c r="W46" s="101" t="s">
        <v>1914</v>
      </c>
      <c r="X46" s="74"/>
      <c r="Y46" s="171"/>
      <c r="Z46" s="138"/>
      <c r="AA46" s="173"/>
      <c r="AB46" s="77" t="s">
        <v>1900</v>
      </c>
      <c r="AC46" s="75" t="s">
        <v>1901</v>
      </c>
      <c r="AD46" s="75" t="s">
        <v>1902</v>
      </c>
      <c r="AE46" s="75" t="s">
        <v>1903</v>
      </c>
      <c r="AF46" s="75" t="s">
        <v>1904</v>
      </c>
      <c r="AG46" s="75" t="s">
        <v>1905</v>
      </c>
      <c r="AH46" s="75" t="s">
        <v>1906</v>
      </c>
      <c r="AI46" s="75" t="s">
        <v>1907</v>
      </c>
      <c r="AJ46" s="75" t="s">
        <v>1908</v>
      </c>
      <c r="AK46" s="75" t="s">
        <v>1909</v>
      </c>
      <c r="AL46" s="75" t="s">
        <v>1910</v>
      </c>
      <c r="AM46" s="75" t="s">
        <v>1911</v>
      </c>
      <c r="AN46" s="75" t="s">
        <v>1912</v>
      </c>
      <c r="AO46" s="78" t="s">
        <v>1913</v>
      </c>
      <c r="AP46" s="101" t="s">
        <v>1914</v>
      </c>
      <c r="AR46" s="171"/>
      <c r="AS46" s="138"/>
      <c r="AT46" s="173"/>
      <c r="AU46" s="77" t="s">
        <v>1900</v>
      </c>
      <c r="AV46" s="75" t="s">
        <v>1901</v>
      </c>
      <c r="AW46" s="75" t="s">
        <v>1902</v>
      </c>
      <c r="AX46" s="75" t="s">
        <v>1903</v>
      </c>
      <c r="AY46" s="75" t="s">
        <v>1904</v>
      </c>
      <c r="AZ46" s="75" t="s">
        <v>1905</v>
      </c>
      <c r="BA46" s="75" t="s">
        <v>1906</v>
      </c>
      <c r="BB46" s="75" t="s">
        <v>1907</v>
      </c>
      <c r="BC46" s="75" t="s">
        <v>1908</v>
      </c>
      <c r="BD46" s="75" t="s">
        <v>1909</v>
      </c>
      <c r="BE46" s="75" t="s">
        <v>1910</v>
      </c>
      <c r="BF46" s="75" t="s">
        <v>1911</v>
      </c>
      <c r="BG46" s="75" t="s">
        <v>1912</v>
      </c>
      <c r="BH46" s="78" t="s">
        <v>1913</v>
      </c>
      <c r="BI46" s="101" t="s">
        <v>1914</v>
      </c>
    </row>
    <row r="47" spans="1:61" ht="60" customHeight="1" x14ac:dyDescent="0.25">
      <c r="A47" s="31" t="s">
        <v>65</v>
      </c>
      <c r="B47" s="2" t="s">
        <v>1883</v>
      </c>
      <c r="C47" s="212"/>
      <c r="D47" s="3" t="s">
        <v>1920</v>
      </c>
      <c r="E47" s="4" t="s">
        <v>3</v>
      </c>
      <c r="F47" s="5" t="s">
        <v>4</v>
      </c>
      <c r="G47" s="5" t="s">
        <v>1921</v>
      </c>
      <c r="H47" s="85" t="s">
        <v>91</v>
      </c>
      <c r="I47" s="31" t="s">
        <v>93</v>
      </c>
      <c r="J47" s="1" t="s">
        <v>93</v>
      </c>
      <c r="K47" s="1" t="s">
        <v>94</v>
      </c>
      <c r="L47" s="1" t="s">
        <v>95</v>
      </c>
      <c r="M47" s="1" t="s">
        <v>96</v>
      </c>
      <c r="N47" s="1" t="s">
        <v>97</v>
      </c>
      <c r="O47" s="1" t="s">
        <v>98</v>
      </c>
      <c r="P47" s="1" t="s">
        <v>99</v>
      </c>
      <c r="Q47" s="1" t="s">
        <v>100</v>
      </c>
      <c r="R47" s="1" t="s">
        <v>101</v>
      </c>
      <c r="S47" s="1" t="s">
        <v>102</v>
      </c>
      <c r="T47" s="1" t="s">
        <v>103</v>
      </c>
      <c r="U47" s="1" t="s">
        <v>104</v>
      </c>
      <c r="V47" s="69" t="s">
        <v>105</v>
      </c>
      <c r="W47" s="33" t="s">
        <v>68</v>
      </c>
      <c r="X47" s="74"/>
      <c r="Y47" s="31" t="s">
        <v>1881</v>
      </c>
      <c r="Z47" s="1" t="s">
        <v>1879</v>
      </c>
      <c r="AA47" s="32" t="s">
        <v>1882</v>
      </c>
      <c r="AB47" s="31" t="s">
        <v>93</v>
      </c>
      <c r="AC47" s="1" t="s">
        <v>93</v>
      </c>
      <c r="AD47" s="1" t="s">
        <v>94</v>
      </c>
      <c r="AE47" s="1" t="s">
        <v>95</v>
      </c>
      <c r="AF47" s="1" t="s">
        <v>96</v>
      </c>
      <c r="AG47" s="1" t="s">
        <v>97</v>
      </c>
      <c r="AH47" s="1" t="s">
        <v>98</v>
      </c>
      <c r="AI47" s="1" t="s">
        <v>99</v>
      </c>
      <c r="AJ47" s="1" t="s">
        <v>100</v>
      </c>
      <c r="AK47" s="1" t="s">
        <v>101</v>
      </c>
      <c r="AL47" s="1" t="s">
        <v>102</v>
      </c>
      <c r="AM47" s="1" t="s">
        <v>103</v>
      </c>
      <c r="AN47" s="1" t="s">
        <v>104</v>
      </c>
      <c r="AO47" s="32" t="s">
        <v>105</v>
      </c>
      <c r="AP47" s="33" t="s">
        <v>68</v>
      </c>
      <c r="AR47" s="31" t="s">
        <v>1881</v>
      </c>
      <c r="AS47" s="1" t="s">
        <v>1879</v>
      </c>
      <c r="AT47" s="32" t="s">
        <v>1934</v>
      </c>
      <c r="AU47" s="1" t="s">
        <v>1933</v>
      </c>
      <c r="AV47" s="1" t="s">
        <v>1933</v>
      </c>
      <c r="AW47" s="1" t="s">
        <v>1937</v>
      </c>
      <c r="AX47" s="1" t="s">
        <v>1938</v>
      </c>
      <c r="AY47" s="1" t="s">
        <v>1939</v>
      </c>
      <c r="AZ47" s="1" t="s">
        <v>1940</v>
      </c>
      <c r="BA47" s="1" t="s">
        <v>1941</v>
      </c>
      <c r="BB47" s="1" t="s">
        <v>1942</v>
      </c>
      <c r="BC47" s="1" t="s">
        <v>1943</v>
      </c>
      <c r="BD47" s="1" t="s">
        <v>1944</v>
      </c>
      <c r="BE47" s="1" t="s">
        <v>1945</v>
      </c>
      <c r="BF47" s="1" t="s">
        <v>1946</v>
      </c>
      <c r="BG47" s="1" t="s">
        <v>1947</v>
      </c>
      <c r="BH47" s="32" t="s">
        <v>1948</v>
      </c>
      <c r="BI47" s="31" t="s">
        <v>1949</v>
      </c>
    </row>
    <row r="48" spans="1:61" x14ac:dyDescent="0.25">
      <c r="A48" s="111" t="s">
        <v>49</v>
      </c>
      <c r="B48" s="56" t="s">
        <v>10</v>
      </c>
      <c r="C48" s="73"/>
      <c r="D48" s="66">
        <v>4.3500683618374952E-3</v>
      </c>
      <c r="E48" s="287">
        <v>62.82</v>
      </c>
      <c r="F48" s="298">
        <v>1.53</v>
      </c>
      <c r="G48" s="295">
        <f>E48*F48</f>
        <v>96.114599999999996</v>
      </c>
      <c r="H48" s="174">
        <f>G48*0.6</f>
        <v>57.668759999999992</v>
      </c>
      <c r="I48" s="175">
        <f>H48*1</f>
        <v>57.668759999999992</v>
      </c>
      <c r="J48" s="176">
        <f>H48*1</f>
        <v>57.668759999999992</v>
      </c>
      <c r="K48" s="176">
        <f>H48*0.98</f>
        <v>56.515384799999993</v>
      </c>
      <c r="L48" s="176">
        <f>H48*0.96</f>
        <v>55.362009599999993</v>
      </c>
      <c r="M48" s="176">
        <f>H48*0.94</f>
        <v>54.208634399999987</v>
      </c>
      <c r="N48" s="176">
        <f>H48*0.92</f>
        <v>53.055259199999995</v>
      </c>
      <c r="O48" s="176">
        <f>H48*0.9</f>
        <v>51.901883999999995</v>
      </c>
      <c r="P48" s="176">
        <f>H48*0.88</f>
        <v>50.748508799999996</v>
      </c>
      <c r="Q48" s="176">
        <f>H48*0.86</f>
        <v>49.59513359999999</v>
      </c>
      <c r="R48" s="176">
        <f>H48*0.84</f>
        <v>48.441758399999991</v>
      </c>
      <c r="S48" s="176">
        <f>H48*0.82</f>
        <v>47.288383199999991</v>
      </c>
      <c r="T48" s="176">
        <f>H48*0.8</f>
        <v>46.135007999999999</v>
      </c>
      <c r="U48" s="176">
        <f>H48*0.78</f>
        <v>44.981632799999993</v>
      </c>
      <c r="V48" s="201">
        <f>H48*0.76</f>
        <v>43.828257599999993</v>
      </c>
      <c r="W48" s="213"/>
      <c r="X48" s="74"/>
      <c r="Y48" s="175">
        <f>H48*0.704</f>
        <v>40.59880703999999</v>
      </c>
      <c r="Z48" s="176">
        <f>H48-Y48</f>
        <v>17.069952960000002</v>
      </c>
      <c r="AA48" s="177">
        <f>(Y48*AF2)+Z48</f>
        <v>57.668759999999992</v>
      </c>
      <c r="AB48" s="175">
        <f>AA48*1</f>
        <v>57.668759999999992</v>
      </c>
      <c r="AC48" s="176">
        <f>AA48*1</f>
        <v>57.668759999999992</v>
      </c>
      <c r="AD48" s="176">
        <f>AA48*0.98</f>
        <v>56.515384799999993</v>
      </c>
      <c r="AE48" s="176">
        <f>AA48*0.96</f>
        <v>55.362009599999993</v>
      </c>
      <c r="AF48" s="176">
        <f>AA48*0.94</f>
        <v>54.208634399999987</v>
      </c>
      <c r="AG48" s="176">
        <f>AA48*0.92</f>
        <v>53.055259199999995</v>
      </c>
      <c r="AH48" s="176">
        <f>AA48*0.9</f>
        <v>51.901883999999995</v>
      </c>
      <c r="AI48" s="176">
        <f>AA48*0.88</f>
        <v>50.748508799999996</v>
      </c>
      <c r="AJ48" s="176">
        <f>AA48*0.86</f>
        <v>49.59513359999999</v>
      </c>
      <c r="AK48" s="176">
        <f>AA48*0.84</f>
        <v>48.441758399999991</v>
      </c>
      <c r="AL48" s="176">
        <f>AA48*0.82</f>
        <v>47.288383199999991</v>
      </c>
      <c r="AM48" s="176">
        <f>AA48*0.8</f>
        <v>46.135007999999999</v>
      </c>
      <c r="AN48" s="176">
        <f>AA48*0.78</f>
        <v>44.981632799999993</v>
      </c>
      <c r="AO48" s="177">
        <f>AA48*0.76</f>
        <v>43.828257599999993</v>
      </c>
      <c r="AP48" s="213"/>
      <c r="AR48" s="302">
        <f t="shared" ref="AR48:AR63" si="100">G48*0.704</f>
        <v>67.6646784</v>
      </c>
      <c r="AS48" s="303">
        <f>G48-AR48</f>
        <v>28.449921599999996</v>
      </c>
      <c r="AT48" s="304">
        <f>(AR48*AY2)+AS48</f>
        <v>96.114599999999996</v>
      </c>
      <c r="AU48" s="302">
        <f>AT48*1</f>
        <v>96.114599999999996</v>
      </c>
      <c r="AV48" s="303">
        <f>AT48*1</f>
        <v>96.114599999999996</v>
      </c>
      <c r="AW48" s="303">
        <f>AT48*0.98</f>
        <v>94.192307999999997</v>
      </c>
      <c r="AX48" s="303">
        <f>AT48*0.96</f>
        <v>92.270015999999998</v>
      </c>
      <c r="AY48" s="303">
        <f>AT48*0.94</f>
        <v>90.347723999999985</v>
      </c>
      <c r="AZ48" s="303">
        <f>AT48*0.92</f>
        <v>88.425432000000001</v>
      </c>
      <c r="BA48" s="303">
        <f>AT48*0.9</f>
        <v>86.503140000000002</v>
      </c>
      <c r="BB48" s="303">
        <f>AT48*0.88</f>
        <v>84.580848000000003</v>
      </c>
      <c r="BC48" s="303">
        <f>AT48*0.86</f>
        <v>82.65855599999999</v>
      </c>
      <c r="BD48" s="303">
        <f>AT48*0.84</f>
        <v>80.736263999999991</v>
      </c>
      <c r="BE48" s="303">
        <f>AT48*0.82</f>
        <v>78.813971999999993</v>
      </c>
      <c r="BF48" s="303">
        <f>AT48*0.8</f>
        <v>76.891680000000008</v>
      </c>
      <c r="BG48" s="303">
        <f>AT48*0.78</f>
        <v>74.969387999999995</v>
      </c>
      <c r="BH48" s="304">
        <f>AT48*0.76</f>
        <v>73.047095999999996</v>
      </c>
      <c r="BI48" s="213"/>
    </row>
    <row r="49" spans="1:61" x14ac:dyDescent="0.25">
      <c r="A49" s="111" t="s">
        <v>50</v>
      </c>
      <c r="B49" s="56" t="s">
        <v>1884</v>
      </c>
      <c r="C49" s="73"/>
      <c r="D49" s="66">
        <v>1.0621110692957146E-2</v>
      </c>
      <c r="E49" s="287">
        <v>62.82</v>
      </c>
      <c r="F49" s="298">
        <v>1.7</v>
      </c>
      <c r="G49" s="295">
        <f t="shared" ref="G49:G63" si="101">E49*F49</f>
        <v>106.794</v>
      </c>
      <c r="H49" s="174">
        <f t="shared" ref="H49:H63" si="102">G49*0.6</f>
        <v>64.076399999999992</v>
      </c>
      <c r="I49" s="175">
        <f t="shared" ref="I49:I63" si="103">H49*1</f>
        <v>64.076399999999992</v>
      </c>
      <c r="J49" s="176">
        <f t="shared" ref="J49:J63" si="104">H49*1</f>
        <v>64.076399999999992</v>
      </c>
      <c r="K49" s="176">
        <f t="shared" ref="K49:K63" si="105">H49*0.98</f>
        <v>62.794871999999991</v>
      </c>
      <c r="L49" s="176">
        <f t="shared" ref="L49:L63" si="106">H49*0.96</f>
        <v>61.513343999999989</v>
      </c>
      <c r="M49" s="176">
        <f t="shared" ref="M49:M63" si="107">H49*0.94</f>
        <v>60.231815999999988</v>
      </c>
      <c r="N49" s="176">
        <f t="shared" ref="N49:N63" si="108">H49*0.92</f>
        <v>58.950287999999993</v>
      </c>
      <c r="O49" s="176">
        <f t="shared" ref="O49:O63" si="109">H49*0.9</f>
        <v>57.668759999999992</v>
      </c>
      <c r="P49" s="176">
        <f t="shared" ref="P49:P63" si="110">H49*0.88</f>
        <v>56.38723199999999</v>
      </c>
      <c r="Q49" s="176">
        <f t="shared" ref="Q49:Q63" si="111">H49*0.86</f>
        <v>55.105703999999996</v>
      </c>
      <c r="R49" s="176">
        <f t="shared" ref="R49:R63" si="112">H49*0.84</f>
        <v>53.824175999999994</v>
      </c>
      <c r="S49" s="176">
        <f t="shared" ref="S49:S63" si="113">H49*0.82</f>
        <v>52.542647999999993</v>
      </c>
      <c r="T49" s="176">
        <f t="shared" ref="T49:T63" si="114">H49*0.8</f>
        <v>51.261119999999998</v>
      </c>
      <c r="U49" s="176">
        <f t="shared" ref="U49:U63" si="115">H49*0.78</f>
        <v>49.979591999999997</v>
      </c>
      <c r="V49" s="201">
        <f t="shared" ref="V49:V63" si="116">H49*0.76</f>
        <v>48.698063999999995</v>
      </c>
      <c r="W49" s="213"/>
      <c r="X49" s="74"/>
      <c r="Y49" s="175">
        <f t="shared" ref="Y49:Y63" si="117">H49*0.704</f>
        <v>45.109785599999995</v>
      </c>
      <c r="Z49" s="176">
        <f t="shared" ref="Z49:Z63" si="118">H49-Y49</f>
        <v>18.966614399999997</v>
      </c>
      <c r="AA49" s="177">
        <f>(Y49*AF2)+Z49</f>
        <v>64.076399999999992</v>
      </c>
      <c r="AB49" s="175">
        <f t="shared" ref="AB49:AB63" si="119">AA49*1</f>
        <v>64.076399999999992</v>
      </c>
      <c r="AC49" s="176">
        <f t="shared" ref="AC49:AC63" si="120">AA49*1</f>
        <v>64.076399999999992</v>
      </c>
      <c r="AD49" s="176">
        <f t="shared" ref="AD49:AD63" si="121">AA49*0.98</f>
        <v>62.794871999999991</v>
      </c>
      <c r="AE49" s="176">
        <f t="shared" ref="AE49:AE63" si="122">AA49*0.96</f>
        <v>61.513343999999989</v>
      </c>
      <c r="AF49" s="176">
        <f t="shared" ref="AF49:AF63" si="123">AA49*0.94</f>
        <v>60.231815999999988</v>
      </c>
      <c r="AG49" s="176">
        <f t="shared" ref="AG49:AG63" si="124">AA49*0.92</f>
        <v>58.950287999999993</v>
      </c>
      <c r="AH49" s="176">
        <f t="shared" ref="AH49:AH63" si="125">AA49*0.9</f>
        <v>57.668759999999992</v>
      </c>
      <c r="AI49" s="176">
        <f t="shared" ref="AI49:AI63" si="126">AA49*0.88</f>
        <v>56.38723199999999</v>
      </c>
      <c r="AJ49" s="176">
        <f t="shared" ref="AJ49:AJ63" si="127">AA49*0.86</f>
        <v>55.105703999999996</v>
      </c>
      <c r="AK49" s="176">
        <f t="shared" ref="AK49:AK63" si="128">AA49*0.84</f>
        <v>53.824175999999994</v>
      </c>
      <c r="AL49" s="176">
        <f t="shared" ref="AL49:AL63" si="129">AA49*0.82</f>
        <v>52.542647999999993</v>
      </c>
      <c r="AM49" s="176">
        <f t="shared" ref="AM49:AM63" si="130">AA49*0.8</f>
        <v>51.261119999999998</v>
      </c>
      <c r="AN49" s="176">
        <f t="shared" ref="AN49:AN63" si="131">AA49*0.78</f>
        <v>49.979591999999997</v>
      </c>
      <c r="AO49" s="177">
        <f t="shared" ref="AO49:AO63" si="132">AA49*0.76</f>
        <v>48.698063999999995</v>
      </c>
      <c r="AP49" s="213"/>
      <c r="AR49" s="302">
        <f t="shared" si="100"/>
        <v>75.182975999999996</v>
      </c>
      <c r="AS49" s="303">
        <f t="shared" ref="AS49:AS63" si="133">G49-AR49</f>
        <v>31.611024</v>
      </c>
      <c r="AT49" s="304">
        <f>(AR49*AY2)+AS49</f>
        <v>106.794</v>
      </c>
      <c r="AU49" s="302">
        <f t="shared" ref="AU49:AU63" si="134">AT49*1</f>
        <v>106.794</v>
      </c>
      <c r="AV49" s="303">
        <f t="shared" ref="AV49:AV63" si="135">AT49*1</f>
        <v>106.794</v>
      </c>
      <c r="AW49" s="303">
        <f t="shared" ref="AW49:AW63" si="136">AT49*0.98</f>
        <v>104.65812</v>
      </c>
      <c r="AX49" s="303">
        <f t="shared" ref="AX49:AX63" si="137">AT49*0.96</f>
        <v>102.52224</v>
      </c>
      <c r="AY49" s="303">
        <f t="shared" ref="AY49:AY63" si="138">AT49*0.94</f>
        <v>100.38636</v>
      </c>
      <c r="AZ49" s="303">
        <f t="shared" ref="AZ49:AZ63" si="139">AT49*0.92</f>
        <v>98.250479999999996</v>
      </c>
      <c r="BA49" s="303">
        <f t="shared" ref="BA49:BA63" si="140">AT49*0.9</f>
        <v>96.114599999999996</v>
      </c>
      <c r="BB49" s="303">
        <f t="shared" ref="BB49:BB63" si="141">AT49*0.88</f>
        <v>93.978719999999996</v>
      </c>
      <c r="BC49" s="303">
        <f t="shared" ref="BC49:BC63" si="142">AT49*0.86</f>
        <v>91.842839999999995</v>
      </c>
      <c r="BD49" s="303">
        <f t="shared" ref="BD49:BD63" si="143">AT49*0.84</f>
        <v>89.706959999999995</v>
      </c>
      <c r="BE49" s="303">
        <f t="shared" ref="BE49:BE63" si="144">AT49*0.82</f>
        <v>87.571079999999995</v>
      </c>
      <c r="BF49" s="303">
        <f t="shared" ref="BF49:BF63" si="145">AT49*0.8</f>
        <v>85.435200000000009</v>
      </c>
      <c r="BG49" s="303">
        <f t="shared" ref="BG49:BG63" si="146">AT49*0.78</f>
        <v>83.299319999999994</v>
      </c>
      <c r="BH49" s="304">
        <f t="shared" ref="BH49:BH63" si="147">AT49*0.76</f>
        <v>81.163439999999994</v>
      </c>
      <c r="BI49" s="213"/>
    </row>
    <row r="50" spans="1:61" x14ac:dyDescent="0.25">
      <c r="A50" s="111" t="s">
        <v>51</v>
      </c>
      <c r="B50" s="56" t="s">
        <v>1885</v>
      </c>
      <c r="C50" s="73"/>
      <c r="D50" s="66">
        <v>4.0650900995079724E-2</v>
      </c>
      <c r="E50" s="287">
        <v>62.82</v>
      </c>
      <c r="F50" s="298">
        <v>1.88</v>
      </c>
      <c r="G50" s="295">
        <f t="shared" si="101"/>
        <v>118.10159999999999</v>
      </c>
      <c r="H50" s="174">
        <f t="shared" si="102"/>
        <v>70.860959999999992</v>
      </c>
      <c r="I50" s="175">
        <f t="shared" si="103"/>
        <v>70.860959999999992</v>
      </c>
      <c r="J50" s="176">
        <f t="shared" si="104"/>
        <v>70.860959999999992</v>
      </c>
      <c r="K50" s="176">
        <f t="shared" si="105"/>
        <v>69.443740799999986</v>
      </c>
      <c r="L50" s="176">
        <f t="shared" si="106"/>
        <v>68.026521599999995</v>
      </c>
      <c r="M50" s="176">
        <f t="shared" si="107"/>
        <v>66.60930239999999</v>
      </c>
      <c r="N50" s="176">
        <f t="shared" si="108"/>
        <v>65.192083199999999</v>
      </c>
      <c r="O50" s="176">
        <f t="shared" si="109"/>
        <v>63.774863999999994</v>
      </c>
      <c r="P50" s="176">
        <f t="shared" si="110"/>
        <v>62.357644799999996</v>
      </c>
      <c r="Q50" s="176">
        <f t="shared" si="111"/>
        <v>60.94042559999999</v>
      </c>
      <c r="R50" s="176">
        <f t="shared" si="112"/>
        <v>59.523206399999992</v>
      </c>
      <c r="S50" s="176">
        <f t="shared" si="113"/>
        <v>58.105987199999987</v>
      </c>
      <c r="T50" s="176">
        <f t="shared" si="114"/>
        <v>56.688767999999996</v>
      </c>
      <c r="U50" s="176">
        <f t="shared" si="115"/>
        <v>55.271548799999998</v>
      </c>
      <c r="V50" s="201">
        <f t="shared" si="116"/>
        <v>53.854329599999993</v>
      </c>
      <c r="W50" s="213"/>
      <c r="X50" s="74"/>
      <c r="Y50" s="175">
        <f t="shared" si="117"/>
        <v>49.886115839999988</v>
      </c>
      <c r="Z50" s="176">
        <f t="shared" si="118"/>
        <v>20.974844160000004</v>
      </c>
      <c r="AA50" s="177">
        <f>(Y50*AF2)+Z50</f>
        <v>70.860959999999992</v>
      </c>
      <c r="AB50" s="175">
        <f t="shared" si="119"/>
        <v>70.860959999999992</v>
      </c>
      <c r="AC50" s="176">
        <f t="shared" si="120"/>
        <v>70.860959999999992</v>
      </c>
      <c r="AD50" s="176">
        <f t="shared" si="121"/>
        <v>69.443740799999986</v>
      </c>
      <c r="AE50" s="176">
        <f t="shared" si="122"/>
        <v>68.026521599999995</v>
      </c>
      <c r="AF50" s="176">
        <f t="shared" si="123"/>
        <v>66.60930239999999</v>
      </c>
      <c r="AG50" s="176">
        <f t="shared" si="124"/>
        <v>65.192083199999999</v>
      </c>
      <c r="AH50" s="176">
        <f t="shared" si="125"/>
        <v>63.774863999999994</v>
      </c>
      <c r="AI50" s="176">
        <f t="shared" si="126"/>
        <v>62.357644799999996</v>
      </c>
      <c r="AJ50" s="176">
        <f t="shared" si="127"/>
        <v>60.94042559999999</v>
      </c>
      <c r="AK50" s="176">
        <f t="shared" si="128"/>
        <v>59.523206399999992</v>
      </c>
      <c r="AL50" s="176">
        <f t="shared" si="129"/>
        <v>58.105987199999987</v>
      </c>
      <c r="AM50" s="176">
        <f t="shared" si="130"/>
        <v>56.688767999999996</v>
      </c>
      <c r="AN50" s="176">
        <f t="shared" si="131"/>
        <v>55.271548799999998</v>
      </c>
      <c r="AO50" s="177">
        <f t="shared" si="132"/>
        <v>53.854329599999993</v>
      </c>
      <c r="AP50" s="213"/>
      <c r="AR50" s="302">
        <f t="shared" si="100"/>
        <v>83.143526399999985</v>
      </c>
      <c r="AS50" s="303">
        <f t="shared" si="133"/>
        <v>34.958073600000006</v>
      </c>
      <c r="AT50" s="304">
        <f>(AR50*AY2)+AS50</f>
        <v>118.10159999999999</v>
      </c>
      <c r="AU50" s="302">
        <f t="shared" si="134"/>
        <v>118.10159999999999</v>
      </c>
      <c r="AV50" s="303">
        <f t="shared" si="135"/>
        <v>118.10159999999999</v>
      </c>
      <c r="AW50" s="303">
        <f t="shared" si="136"/>
        <v>115.73956799999999</v>
      </c>
      <c r="AX50" s="303">
        <f t="shared" si="137"/>
        <v>113.37753599999999</v>
      </c>
      <c r="AY50" s="303">
        <f t="shared" si="138"/>
        <v>111.01550399999998</v>
      </c>
      <c r="AZ50" s="303">
        <f t="shared" si="139"/>
        <v>108.65347199999999</v>
      </c>
      <c r="BA50" s="303">
        <f t="shared" si="140"/>
        <v>106.29143999999999</v>
      </c>
      <c r="BB50" s="303">
        <f t="shared" si="141"/>
        <v>103.929408</v>
      </c>
      <c r="BC50" s="303">
        <f t="shared" si="142"/>
        <v>101.567376</v>
      </c>
      <c r="BD50" s="303">
        <f t="shared" si="143"/>
        <v>99.205343999999982</v>
      </c>
      <c r="BE50" s="303">
        <f t="shared" si="144"/>
        <v>96.843311999999983</v>
      </c>
      <c r="BF50" s="303">
        <f t="shared" si="145"/>
        <v>94.481279999999998</v>
      </c>
      <c r="BG50" s="303">
        <f t="shared" si="146"/>
        <v>92.119247999999999</v>
      </c>
      <c r="BH50" s="304">
        <f t="shared" si="147"/>
        <v>89.757216</v>
      </c>
      <c r="BI50" s="213"/>
    </row>
    <row r="51" spans="1:61" x14ac:dyDescent="0.25">
      <c r="A51" s="111" t="s">
        <v>52</v>
      </c>
      <c r="B51" s="56" t="s">
        <v>1886</v>
      </c>
      <c r="C51" s="73"/>
      <c r="D51" s="66">
        <v>1.5585738668977918E-4</v>
      </c>
      <c r="E51" s="287">
        <v>62.82</v>
      </c>
      <c r="F51" s="298">
        <v>1.92</v>
      </c>
      <c r="G51" s="295">
        <f t="shared" si="101"/>
        <v>120.61439999999999</v>
      </c>
      <c r="H51" s="174">
        <f t="shared" si="102"/>
        <v>72.368639999999985</v>
      </c>
      <c r="I51" s="175">
        <f t="shared" si="103"/>
        <v>72.368639999999985</v>
      </c>
      <c r="J51" s="176">
        <f t="shared" si="104"/>
        <v>72.368639999999985</v>
      </c>
      <c r="K51" s="176">
        <f t="shared" si="105"/>
        <v>70.921267199999988</v>
      </c>
      <c r="L51" s="176">
        <f t="shared" si="106"/>
        <v>69.473894399999978</v>
      </c>
      <c r="M51" s="176">
        <f t="shared" si="107"/>
        <v>68.026521599999981</v>
      </c>
      <c r="N51" s="176">
        <f t="shared" si="108"/>
        <v>66.579148799999984</v>
      </c>
      <c r="O51" s="176">
        <f t="shared" si="109"/>
        <v>65.131775999999988</v>
      </c>
      <c r="P51" s="176">
        <f t="shared" si="110"/>
        <v>63.684403199999984</v>
      </c>
      <c r="Q51" s="176">
        <f t="shared" si="111"/>
        <v>62.237030399999988</v>
      </c>
      <c r="R51" s="176">
        <f t="shared" si="112"/>
        <v>60.789657599999984</v>
      </c>
      <c r="S51" s="176">
        <f t="shared" si="113"/>
        <v>59.342284799999987</v>
      </c>
      <c r="T51" s="176">
        <f t="shared" si="114"/>
        <v>57.894911999999991</v>
      </c>
      <c r="U51" s="176">
        <f t="shared" si="115"/>
        <v>56.447539199999987</v>
      </c>
      <c r="V51" s="201">
        <f t="shared" si="116"/>
        <v>55.000166399999991</v>
      </c>
      <c r="W51" s="213"/>
      <c r="X51" s="74"/>
      <c r="Y51" s="175">
        <f t="shared" si="117"/>
        <v>50.947522559999989</v>
      </c>
      <c r="Z51" s="176">
        <f t="shared" si="118"/>
        <v>21.421117439999996</v>
      </c>
      <c r="AA51" s="177">
        <f>(Y51*AF2)+Z51</f>
        <v>72.368639999999985</v>
      </c>
      <c r="AB51" s="175">
        <f t="shared" si="119"/>
        <v>72.368639999999985</v>
      </c>
      <c r="AC51" s="176">
        <f t="shared" si="120"/>
        <v>72.368639999999985</v>
      </c>
      <c r="AD51" s="176">
        <f t="shared" si="121"/>
        <v>70.921267199999988</v>
      </c>
      <c r="AE51" s="176">
        <f t="shared" si="122"/>
        <v>69.473894399999978</v>
      </c>
      <c r="AF51" s="176">
        <f t="shared" si="123"/>
        <v>68.026521599999981</v>
      </c>
      <c r="AG51" s="176">
        <f t="shared" si="124"/>
        <v>66.579148799999984</v>
      </c>
      <c r="AH51" s="176">
        <f t="shared" si="125"/>
        <v>65.131775999999988</v>
      </c>
      <c r="AI51" s="176">
        <f t="shared" si="126"/>
        <v>63.684403199999984</v>
      </c>
      <c r="AJ51" s="176">
        <f t="shared" si="127"/>
        <v>62.237030399999988</v>
      </c>
      <c r="AK51" s="176">
        <f t="shared" si="128"/>
        <v>60.789657599999984</v>
      </c>
      <c r="AL51" s="176">
        <f t="shared" si="129"/>
        <v>59.342284799999987</v>
      </c>
      <c r="AM51" s="176">
        <f t="shared" si="130"/>
        <v>57.894911999999991</v>
      </c>
      <c r="AN51" s="176">
        <f t="shared" si="131"/>
        <v>56.447539199999987</v>
      </c>
      <c r="AO51" s="177">
        <f t="shared" si="132"/>
        <v>55.000166399999991</v>
      </c>
      <c r="AP51" s="213"/>
      <c r="AR51" s="302">
        <f t="shared" si="100"/>
        <v>84.912537599999993</v>
      </c>
      <c r="AS51" s="303">
        <f t="shared" si="133"/>
        <v>35.701862399999996</v>
      </c>
      <c r="AT51" s="304">
        <f>(AR51*AY2)+AS51</f>
        <v>120.61439999999999</v>
      </c>
      <c r="AU51" s="302">
        <f t="shared" si="134"/>
        <v>120.61439999999999</v>
      </c>
      <c r="AV51" s="303">
        <f t="shared" si="135"/>
        <v>120.61439999999999</v>
      </c>
      <c r="AW51" s="303">
        <f t="shared" si="136"/>
        <v>118.20211199999999</v>
      </c>
      <c r="AX51" s="303">
        <f t="shared" si="137"/>
        <v>115.78982399999998</v>
      </c>
      <c r="AY51" s="303">
        <f t="shared" si="138"/>
        <v>113.37753599999998</v>
      </c>
      <c r="AZ51" s="303">
        <f t="shared" si="139"/>
        <v>110.96524799999999</v>
      </c>
      <c r="BA51" s="303">
        <f t="shared" si="140"/>
        <v>108.55296</v>
      </c>
      <c r="BB51" s="303">
        <f t="shared" si="141"/>
        <v>106.140672</v>
      </c>
      <c r="BC51" s="303">
        <f t="shared" si="142"/>
        <v>103.72838399999999</v>
      </c>
      <c r="BD51" s="303">
        <f t="shared" si="143"/>
        <v>101.31609599999999</v>
      </c>
      <c r="BE51" s="303">
        <f t="shared" si="144"/>
        <v>98.903807999999984</v>
      </c>
      <c r="BF51" s="303">
        <f t="shared" si="145"/>
        <v>96.491519999999994</v>
      </c>
      <c r="BG51" s="303">
        <f t="shared" si="146"/>
        <v>94.07923199999999</v>
      </c>
      <c r="BH51" s="304">
        <f t="shared" si="147"/>
        <v>91.666943999999987</v>
      </c>
      <c r="BI51" s="213"/>
    </row>
    <row r="52" spans="1:61" x14ac:dyDescent="0.25">
      <c r="A52" s="111" t="s">
        <v>53</v>
      </c>
      <c r="B52" s="56" t="s">
        <v>10</v>
      </c>
      <c r="C52" s="73"/>
      <c r="D52" s="66">
        <v>2.1719930611784594E-2</v>
      </c>
      <c r="E52" s="287">
        <v>62.82</v>
      </c>
      <c r="F52" s="298">
        <v>1.42</v>
      </c>
      <c r="G52" s="295">
        <f t="shared" si="101"/>
        <v>89.204399999999993</v>
      </c>
      <c r="H52" s="174">
        <f t="shared" si="102"/>
        <v>53.522639999999996</v>
      </c>
      <c r="I52" s="175">
        <f t="shared" si="103"/>
        <v>53.522639999999996</v>
      </c>
      <c r="J52" s="176">
        <f t="shared" si="104"/>
        <v>53.522639999999996</v>
      </c>
      <c r="K52" s="176">
        <f t="shared" si="105"/>
        <v>52.452187199999997</v>
      </c>
      <c r="L52" s="176">
        <f t="shared" si="106"/>
        <v>51.381734399999992</v>
      </c>
      <c r="M52" s="176">
        <f t="shared" si="107"/>
        <v>50.311281599999994</v>
      </c>
      <c r="N52" s="176">
        <f t="shared" si="108"/>
        <v>49.240828799999996</v>
      </c>
      <c r="O52" s="176">
        <f t="shared" si="109"/>
        <v>48.170375999999997</v>
      </c>
      <c r="P52" s="176">
        <f t="shared" si="110"/>
        <v>47.099923199999999</v>
      </c>
      <c r="Q52" s="176">
        <f t="shared" si="111"/>
        <v>46.029470399999994</v>
      </c>
      <c r="R52" s="176">
        <f t="shared" si="112"/>
        <v>44.959017599999996</v>
      </c>
      <c r="S52" s="176">
        <f t="shared" si="113"/>
        <v>43.88856479999999</v>
      </c>
      <c r="T52" s="176">
        <f t="shared" si="114"/>
        <v>42.818111999999999</v>
      </c>
      <c r="U52" s="176">
        <f t="shared" si="115"/>
        <v>41.747659200000001</v>
      </c>
      <c r="V52" s="201">
        <f t="shared" si="116"/>
        <v>40.677206399999996</v>
      </c>
      <c r="W52" s="213"/>
      <c r="X52" s="74"/>
      <c r="Y52" s="175">
        <f t="shared" si="117"/>
        <v>37.679938559999997</v>
      </c>
      <c r="Z52" s="176">
        <f t="shared" si="118"/>
        <v>15.842701439999999</v>
      </c>
      <c r="AA52" s="177">
        <f>(Y52*AF2)+Z52</f>
        <v>53.522639999999996</v>
      </c>
      <c r="AB52" s="175">
        <f t="shared" si="119"/>
        <v>53.522639999999996</v>
      </c>
      <c r="AC52" s="176">
        <f t="shared" si="120"/>
        <v>53.522639999999996</v>
      </c>
      <c r="AD52" s="176">
        <f t="shared" si="121"/>
        <v>52.452187199999997</v>
      </c>
      <c r="AE52" s="176">
        <f t="shared" si="122"/>
        <v>51.381734399999992</v>
      </c>
      <c r="AF52" s="176">
        <f t="shared" si="123"/>
        <v>50.311281599999994</v>
      </c>
      <c r="AG52" s="176">
        <f t="shared" si="124"/>
        <v>49.240828799999996</v>
      </c>
      <c r="AH52" s="176">
        <f t="shared" si="125"/>
        <v>48.170375999999997</v>
      </c>
      <c r="AI52" s="176">
        <f t="shared" si="126"/>
        <v>47.099923199999999</v>
      </c>
      <c r="AJ52" s="176">
        <f t="shared" si="127"/>
        <v>46.029470399999994</v>
      </c>
      <c r="AK52" s="176">
        <f t="shared" si="128"/>
        <v>44.959017599999996</v>
      </c>
      <c r="AL52" s="176">
        <f t="shared" si="129"/>
        <v>43.88856479999999</v>
      </c>
      <c r="AM52" s="176">
        <f t="shared" si="130"/>
        <v>42.818111999999999</v>
      </c>
      <c r="AN52" s="176">
        <f t="shared" si="131"/>
        <v>41.747659200000001</v>
      </c>
      <c r="AO52" s="177">
        <f t="shared" si="132"/>
        <v>40.677206399999996</v>
      </c>
      <c r="AP52" s="213"/>
      <c r="AR52" s="302">
        <f t="shared" si="100"/>
        <v>62.799897599999994</v>
      </c>
      <c r="AS52" s="303">
        <f t="shared" si="133"/>
        <v>26.404502399999998</v>
      </c>
      <c r="AT52" s="304">
        <f>(AR52*AY2)+AS52</f>
        <v>89.204399999999993</v>
      </c>
      <c r="AU52" s="302">
        <f t="shared" si="134"/>
        <v>89.204399999999993</v>
      </c>
      <c r="AV52" s="303">
        <f t="shared" si="135"/>
        <v>89.204399999999993</v>
      </c>
      <c r="AW52" s="303">
        <f t="shared" si="136"/>
        <v>87.420311999999996</v>
      </c>
      <c r="AX52" s="303">
        <f t="shared" si="137"/>
        <v>85.636223999999984</v>
      </c>
      <c r="AY52" s="303">
        <f t="shared" si="138"/>
        <v>83.852135999999987</v>
      </c>
      <c r="AZ52" s="303">
        <f t="shared" si="139"/>
        <v>82.06804799999999</v>
      </c>
      <c r="BA52" s="303">
        <f t="shared" si="140"/>
        <v>80.283959999999993</v>
      </c>
      <c r="BB52" s="303">
        <f t="shared" si="141"/>
        <v>78.499871999999996</v>
      </c>
      <c r="BC52" s="303">
        <f t="shared" si="142"/>
        <v>76.715783999999999</v>
      </c>
      <c r="BD52" s="303">
        <f t="shared" si="143"/>
        <v>74.931695999999988</v>
      </c>
      <c r="BE52" s="303">
        <f t="shared" si="144"/>
        <v>73.147607999999991</v>
      </c>
      <c r="BF52" s="303">
        <f t="shared" si="145"/>
        <v>71.363519999999994</v>
      </c>
      <c r="BG52" s="303">
        <f t="shared" si="146"/>
        <v>69.579431999999997</v>
      </c>
      <c r="BH52" s="304">
        <f t="shared" si="147"/>
        <v>67.795344</v>
      </c>
      <c r="BI52" s="213"/>
    </row>
    <row r="53" spans="1:61" x14ac:dyDescent="0.25">
      <c r="A53" s="105" t="s">
        <v>54</v>
      </c>
      <c r="B53" s="57" t="s">
        <v>1884</v>
      </c>
      <c r="C53" s="214"/>
      <c r="D53" s="67">
        <v>5.4263713232545557E-2</v>
      </c>
      <c r="E53" s="287">
        <v>62.82</v>
      </c>
      <c r="F53" s="299">
        <v>1.61</v>
      </c>
      <c r="G53" s="295">
        <f t="shared" si="101"/>
        <v>101.14020000000001</v>
      </c>
      <c r="H53" s="179">
        <f t="shared" si="102"/>
        <v>60.68412</v>
      </c>
      <c r="I53" s="180">
        <f t="shared" si="103"/>
        <v>60.68412</v>
      </c>
      <c r="J53" s="181">
        <f t="shared" si="104"/>
        <v>60.68412</v>
      </c>
      <c r="K53" s="181">
        <f t="shared" si="105"/>
        <v>59.470437599999997</v>
      </c>
      <c r="L53" s="181">
        <f t="shared" si="106"/>
        <v>58.256755200000001</v>
      </c>
      <c r="M53" s="181">
        <f t="shared" si="107"/>
        <v>57.043072799999997</v>
      </c>
      <c r="N53" s="181">
        <f t="shared" si="108"/>
        <v>55.829390400000001</v>
      </c>
      <c r="O53" s="181">
        <f t="shared" si="109"/>
        <v>54.615707999999998</v>
      </c>
      <c r="P53" s="181">
        <f t="shared" si="110"/>
        <v>53.402025600000002</v>
      </c>
      <c r="Q53" s="181">
        <f t="shared" si="111"/>
        <v>52.188343199999998</v>
      </c>
      <c r="R53" s="181">
        <f t="shared" si="112"/>
        <v>50.974660799999995</v>
      </c>
      <c r="S53" s="181">
        <f t="shared" si="113"/>
        <v>49.760978399999999</v>
      </c>
      <c r="T53" s="181">
        <f t="shared" si="114"/>
        <v>48.547296000000003</v>
      </c>
      <c r="U53" s="181">
        <f t="shared" si="115"/>
        <v>47.3336136</v>
      </c>
      <c r="V53" s="198">
        <f t="shared" si="116"/>
        <v>46.119931200000003</v>
      </c>
      <c r="W53" s="213"/>
      <c r="X53" s="74"/>
      <c r="Y53" s="180">
        <f t="shared" si="117"/>
        <v>42.721620479999999</v>
      </c>
      <c r="Z53" s="181">
        <f t="shared" si="118"/>
        <v>17.962499520000001</v>
      </c>
      <c r="AA53" s="182">
        <f>(Y53*AF2)+Z53</f>
        <v>60.68412</v>
      </c>
      <c r="AB53" s="180">
        <f t="shared" si="119"/>
        <v>60.68412</v>
      </c>
      <c r="AC53" s="181">
        <f t="shared" si="120"/>
        <v>60.68412</v>
      </c>
      <c r="AD53" s="181">
        <f t="shared" si="121"/>
        <v>59.470437599999997</v>
      </c>
      <c r="AE53" s="181">
        <f t="shared" si="122"/>
        <v>58.256755200000001</v>
      </c>
      <c r="AF53" s="181">
        <f t="shared" si="123"/>
        <v>57.043072799999997</v>
      </c>
      <c r="AG53" s="181">
        <f t="shared" si="124"/>
        <v>55.829390400000001</v>
      </c>
      <c r="AH53" s="181">
        <f t="shared" si="125"/>
        <v>54.615707999999998</v>
      </c>
      <c r="AI53" s="181">
        <f t="shared" si="126"/>
        <v>53.402025600000002</v>
      </c>
      <c r="AJ53" s="181">
        <f t="shared" si="127"/>
        <v>52.188343199999998</v>
      </c>
      <c r="AK53" s="181">
        <f t="shared" si="128"/>
        <v>50.974660799999995</v>
      </c>
      <c r="AL53" s="181">
        <f t="shared" si="129"/>
        <v>49.760978399999999</v>
      </c>
      <c r="AM53" s="181">
        <f t="shared" si="130"/>
        <v>48.547296000000003</v>
      </c>
      <c r="AN53" s="181">
        <f t="shared" si="131"/>
        <v>47.3336136</v>
      </c>
      <c r="AO53" s="182">
        <f t="shared" si="132"/>
        <v>46.119931200000003</v>
      </c>
      <c r="AP53" s="213"/>
      <c r="AR53" s="305">
        <f t="shared" si="100"/>
        <v>71.202700800000002</v>
      </c>
      <c r="AS53" s="303">
        <f t="shared" si="133"/>
        <v>29.937499200000005</v>
      </c>
      <c r="AT53" s="307">
        <f>(AR53*AY2)+AS53</f>
        <v>101.14020000000001</v>
      </c>
      <c r="AU53" s="305">
        <f t="shared" si="134"/>
        <v>101.14020000000001</v>
      </c>
      <c r="AV53" s="306">
        <f t="shared" si="135"/>
        <v>101.14020000000001</v>
      </c>
      <c r="AW53" s="306">
        <f t="shared" si="136"/>
        <v>99.117395999999999</v>
      </c>
      <c r="AX53" s="306">
        <f t="shared" si="137"/>
        <v>97.094592000000006</v>
      </c>
      <c r="AY53" s="306">
        <f t="shared" si="138"/>
        <v>95.071787999999998</v>
      </c>
      <c r="AZ53" s="306">
        <f t="shared" si="139"/>
        <v>93.048984000000004</v>
      </c>
      <c r="BA53" s="306">
        <f t="shared" si="140"/>
        <v>91.026180000000011</v>
      </c>
      <c r="BB53" s="306">
        <f t="shared" si="141"/>
        <v>89.003376000000003</v>
      </c>
      <c r="BC53" s="306">
        <f t="shared" si="142"/>
        <v>86.980572000000009</v>
      </c>
      <c r="BD53" s="306">
        <f t="shared" si="143"/>
        <v>84.957768000000002</v>
      </c>
      <c r="BE53" s="306">
        <f t="shared" si="144"/>
        <v>82.934964000000008</v>
      </c>
      <c r="BF53" s="306">
        <f t="shared" si="145"/>
        <v>80.912160000000014</v>
      </c>
      <c r="BG53" s="306">
        <f t="shared" si="146"/>
        <v>78.889356000000006</v>
      </c>
      <c r="BH53" s="307">
        <f t="shared" si="147"/>
        <v>76.866552000000013</v>
      </c>
      <c r="BI53" s="213"/>
    </row>
    <row r="54" spans="1:61" x14ac:dyDescent="0.25">
      <c r="A54" s="105" t="s">
        <v>55</v>
      </c>
      <c r="B54" s="57" t="s">
        <v>1885</v>
      </c>
      <c r="C54" s="214"/>
      <c r="D54" s="67">
        <v>0.14621070144693943</v>
      </c>
      <c r="E54" s="287">
        <v>62.82</v>
      </c>
      <c r="F54" s="299">
        <v>1.67</v>
      </c>
      <c r="G54" s="295">
        <f t="shared" si="101"/>
        <v>104.90939999999999</v>
      </c>
      <c r="H54" s="179">
        <f t="shared" si="102"/>
        <v>62.94563999999999</v>
      </c>
      <c r="I54" s="180">
        <f t="shared" si="103"/>
        <v>62.94563999999999</v>
      </c>
      <c r="J54" s="181">
        <f t="shared" si="104"/>
        <v>62.94563999999999</v>
      </c>
      <c r="K54" s="181">
        <f t="shared" si="105"/>
        <v>61.686727199999993</v>
      </c>
      <c r="L54" s="181">
        <f t="shared" si="106"/>
        <v>60.427814399999988</v>
      </c>
      <c r="M54" s="181">
        <f t="shared" si="107"/>
        <v>59.168901599999991</v>
      </c>
      <c r="N54" s="181">
        <f t="shared" si="108"/>
        <v>57.909988799999994</v>
      </c>
      <c r="O54" s="181">
        <f t="shared" si="109"/>
        <v>56.651075999999989</v>
      </c>
      <c r="P54" s="181">
        <f t="shared" si="110"/>
        <v>55.392163199999992</v>
      </c>
      <c r="Q54" s="181">
        <f t="shared" si="111"/>
        <v>54.133250399999994</v>
      </c>
      <c r="R54" s="181">
        <f t="shared" si="112"/>
        <v>52.87433759999999</v>
      </c>
      <c r="S54" s="181">
        <f t="shared" si="113"/>
        <v>51.615424799999992</v>
      </c>
      <c r="T54" s="181">
        <f t="shared" si="114"/>
        <v>50.356511999999995</v>
      </c>
      <c r="U54" s="181">
        <f t="shared" si="115"/>
        <v>49.097599199999991</v>
      </c>
      <c r="V54" s="198">
        <f t="shared" si="116"/>
        <v>47.838686399999993</v>
      </c>
      <c r="W54" s="213"/>
      <c r="X54" s="74"/>
      <c r="Y54" s="180">
        <f t="shared" si="117"/>
        <v>44.313730559999989</v>
      </c>
      <c r="Z54" s="181">
        <f t="shared" si="118"/>
        <v>18.631909440000001</v>
      </c>
      <c r="AA54" s="182">
        <f>(Y54*AF2)+Z54</f>
        <v>62.94563999999999</v>
      </c>
      <c r="AB54" s="180">
        <f t="shared" si="119"/>
        <v>62.94563999999999</v>
      </c>
      <c r="AC54" s="181">
        <f t="shared" si="120"/>
        <v>62.94563999999999</v>
      </c>
      <c r="AD54" s="181">
        <f t="shared" si="121"/>
        <v>61.686727199999993</v>
      </c>
      <c r="AE54" s="181">
        <f t="shared" si="122"/>
        <v>60.427814399999988</v>
      </c>
      <c r="AF54" s="181">
        <f t="shared" si="123"/>
        <v>59.168901599999991</v>
      </c>
      <c r="AG54" s="181">
        <f t="shared" si="124"/>
        <v>57.909988799999994</v>
      </c>
      <c r="AH54" s="181">
        <f t="shared" si="125"/>
        <v>56.651075999999989</v>
      </c>
      <c r="AI54" s="181">
        <f t="shared" si="126"/>
        <v>55.392163199999992</v>
      </c>
      <c r="AJ54" s="181">
        <f t="shared" si="127"/>
        <v>54.133250399999994</v>
      </c>
      <c r="AK54" s="181">
        <f t="shared" si="128"/>
        <v>52.87433759999999</v>
      </c>
      <c r="AL54" s="181">
        <f t="shared" si="129"/>
        <v>51.615424799999992</v>
      </c>
      <c r="AM54" s="181">
        <f t="shared" si="130"/>
        <v>50.356511999999995</v>
      </c>
      <c r="AN54" s="181">
        <f t="shared" si="131"/>
        <v>49.097599199999991</v>
      </c>
      <c r="AO54" s="182">
        <f t="shared" si="132"/>
        <v>47.838686399999993</v>
      </c>
      <c r="AP54" s="213"/>
      <c r="AR54" s="305">
        <f t="shared" si="100"/>
        <v>73.856217599999994</v>
      </c>
      <c r="AS54" s="303">
        <f t="shared" si="133"/>
        <v>31.053182399999997</v>
      </c>
      <c r="AT54" s="307">
        <f>(AR54*AY2)+AS54</f>
        <v>104.90939999999999</v>
      </c>
      <c r="AU54" s="305">
        <f t="shared" si="134"/>
        <v>104.90939999999999</v>
      </c>
      <c r="AV54" s="306">
        <f t="shared" si="135"/>
        <v>104.90939999999999</v>
      </c>
      <c r="AW54" s="306">
        <f t="shared" si="136"/>
        <v>102.81121199999998</v>
      </c>
      <c r="AX54" s="306">
        <f t="shared" si="137"/>
        <v>100.71302399999999</v>
      </c>
      <c r="AY54" s="306">
        <f t="shared" si="138"/>
        <v>98.614835999999983</v>
      </c>
      <c r="AZ54" s="306">
        <f t="shared" si="139"/>
        <v>96.516647999999989</v>
      </c>
      <c r="BA54" s="306">
        <f t="shared" si="140"/>
        <v>94.418459999999996</v>
      </c>
      <c r="BB54" s="306">
        <f t="shared" si="141"/>
        <v>92.320271999999989</v>
      </c>
      <c r="BC54" s="306">
        <f t="shared" si="142"/>
        <v>90.222083999999995</v>
      </c>
      <c r="BD54" s="306">
        <f t="shared" si="143"/>
        <v>88.123895999999988</v>
      </c>
      <c r="BE54" s="306">
        <f t="shared" si="144"/>
        <v>86.02570799999998</v>
      </c>
      <c r="BF54" s="306">
        <f t="shared" si="145"/>
        <v>83.927520000000001</v>
      </c>
      <c r="BG54" s="306">
        <f t="shared" si="146"/>
        <v>81.829331999999994</v>
      </c>
      <c r="BH54" s="307">
        <f t="shared" si="147"/>
        <v>79.731144</v>
      </c>
      <c r="BI54" s="213"/>
    </row>
    <row r="55" spans="1:61" x14ac:dyDescent="0.25">
      <c r="A55" s="111" t="s">
        <v>56</v>
      </c>
      <c r="B55" s="56" t="s">
        <v>1886</v>
      </c>
      <c r="C55" s="73"/>
      <c r="D55" s="66">
        <v>6.1836101385863613E-4</v>
      </c>
      <c r="E55" s="287">
        <v>62.82</v>
      </c>
      <c r="F55" s="298">
        <v>1.1599999999999999</v>
      </c>
      <c r="G55" s="295">
        <f t="shared" si="101"/>
        <v>72.871200000000002</v>
      </c>
      <c r="H55" s="174">
        <f t="shared" si="102"/>
        <v>43.722720000000002</v>
      </c>
      <c r="I55" s="175">
        <f t="shared" si="103"/>
        <v>43.722720000000002</v>
      </c>
      <c r="J55" s="176">
        <f t="shared" si="104"/>
        <v>43.722720000000002</v>
      </c>
      <c r="K55" s="176">
        <f t="shared" si="105"/>
        <v>42.848265600000005</v>
      </c>
      <c r="L55" s="176">
        <f t="shared" si="106"/>
        <v>41.9738112</v>
      </c>
      <c r="M55" s="176">
        <f t="shared" si="107"/>
        <v>41.099356800000002</v>
      </c>
      <c r="N55" s="176">
        <f t="shared" si="108"/>
        <v>40.224902400000005</v>
      </c>
      <c r="O55" s="176">
        <f t="shared" si="109"/>
        <v>39.350448</v>
      </c>
      <c r="P55" s="176">
        <f t="shared" si="110"/>
        <v>38.475993600000002</v>
      </c>
      <c r="Q55" s="176">
        <f t="shared" si="111"/>
        <v>37.601539200000005</v>
      </c>
      <c r="R55" s="176">
        <f t="shared" si="112"/>
        <v>36.7270848</v>
      </c>
      <c r="S55" s="176">
        <f t="shared" si="113"/>
        <v>35.852630400000002</v>
      </c>
      <c r="T55" s="176">
        <f t="shared" si="114"/>
        <v>34.978176000000005</v>
      </c>
      <c r="U55" s="176">
        <f t="shared" si="115"/>
        <v>34.1037216</v>
      </c>
      <c r="V55" s="201">
        <f t="shared" si="116"/>
        <v>33.229267200000002</v>
      </c>
      <c r="W55" s="213"/>
      <c r="X55" s="74"/>
      <c r="Y55" s="175">
        <f t="shared" si="117"/>
        <v>30.780794879999998</v>
      </c>
      <c r="Z55" s="176">
        <f t="shared" si="118"/>
        <v>12.941925120000004</v>
      </c>
      <c r="AA55" s="177">
        <f>(Y55*AF2)+Z55</f>
        <v>43.722720000000002</v>
      </c>
      <c r="AB55" s="175">
        <f t="shared" si="119"/>
        <v>43.722720000000002</v>
      </c>
      <c r="AC55" s="176">
        <f t="shared" si="120"/>
        <v>43.722720000000002</v>
      </c>
      <c r="AD55" s="176">
        <f t="shared" si="121"/>
        <v>42.848265600000005</v>
      </c>
      <c r="AE55" s="176">
        <f t="shared" si="122"/>
        <v>41.9738112</v>
      </c>
      <c r="AF55" s="176">
        <f t="shared" si="123"/>
        <v>41.099356800000002</v>
      </c>
      <c r="AG55" s="176">
        <f t="shared" si="124"/>
        <v>40.224902400000005</v>
      </c>
      <c r="AH55" s="176">
        <f t="shared" si="125"/>
        <v>39.350448</v>
      </c>
      <c r="AI55" s="176">
        <f t="shared" si="126"/>
        <v>38.475993600000002</v>
      </c>
      <c r="AJ55" s="176">
        <f t="shared" si="127"/>
        <v>37.601539200000005</v>
      </c>
      <c r="AK55" s="176">
        <f t="shared" si="128"/>
        <v>36.7270848</v>
      </c>
      <c r="AL55" s="176">
        <f t="shared" si="129"/>
        <v>35.852630400000002</v>
      </c>
      <c r="AM55" s="176">
        <f t="shared" si="130"/>
        <v>34.978176000000005</v>
      </c>
      <c r="AN55" s="176">
        <f t="shared" si="131"/>
        <v>34.1037216</v>
      </c>
      <c r="AO55" s="177">
        <f t="shared" si="132"/>
        <v>33.229267200000002</v>
      </c>
      <c r="AP55" s="213"/>
      <c r="AR55" s="302">
        <f t="shared" si="100"/>
        <v>51.301324799999996</v>
      </c>
      <c r="AS55" s="303">
        <f t="shared" si="133"/>
        <v>21.569875200000006</v>
      </c>
      <c r="AT55" s="304">
        <f>(AR55*AY2)+AS55</f>
        <v>72.871200000000002</v>
      </c>
      <c r="AU55" s="302">
        <f t="shared" si="134"/>
        <v>72.871200000000002</v>
      </c>
      <c r="AV55" s="303">
        <f t="shared" si="135"/>
        <v>72.871200000000002</v>
      </c>
      <c r="AW55" s="303">
        <f t="shared" si="136"/>
        <v>71.413775999999999</v>
      </c>
      <c r="AX55" s="303">
        <f t="shared" si="137"/>
        <v>69.956351999999995</v>
      </c>
      <c r="AY55" s="303">
        <f t="shared" si="138"/>
        <v>68.498927999999992</v>
      </c>
      <c r="AZ55" s="303">
        <f t="shared" si="139"/>
        <v>67.041504000000003</v>
      </c>
      <c r="BA55" s="303">
        <f t="shared" si="140"/>
        <v>65.58408</v>
      </c>
      <c r="BB55" s="303">
        <f t="shared" si="141"/>
        <v>64.126655999999997</v>
      </c>
      <c r="BC55" s="303">
        <f t="shared" si="142"/>
        <v>62.669232000000001</v>
      </c>
      <c r="BD55" s="303">
        <f t="shared" si="143"/>
        <v>61.211807999999998</v>
      </c>
      <c r="BE55" s="303">
        <f t="shared" si="144"/>
        <v>59.754383999999995</v>
      </c>
      <c r="BF55" s="303">
        <f t="shared" si="145"/>
        <v>58.296960000000006</v>
      </c>
      <c r="BG55" s="303">
        <f t="shared" si="146"/>
        <v>56.839536000000003</v>
      </c>
      <c r="BH55" s="304">
        <f t="shared" si="147"/>
        <v>55.382111999999999</v>
      </c>
      <c r="BI55" s="213"/>
    </row>
    <row r="56" spans="1:61" x14ac:dyDescent="0.25">
      <c r="A56" s="105" t="s">
        <v>57</v>
      </c>
      <c r="B56" s="57" t="s">
        <v>10</v>
      </c>
      <c r="C56" s="214"/>
      <c r="D56" s="67">
        <v>6.9264036351517969E-2</v>
      </c>
      <c r="E56" s="287">
        <v>62.82</v>
      </c>
      <c r="F56" s="299">
        <v>1.1299999999999999</v>
      </c>
      <c r="G56" s="295">
        <f t="shared" si="101"/>
        <v>70.986599999999996</v>
      </c>
      <c r="H56" s="179">
        <f t="shared" si="102"/>
        <v>42.591959999999993</v>
      </c>
      <c r="I56" s="180">
        <f t="shared" si="103"/>
        <v>42.591959999999993</v>
      </c>
      <c r="J56" s="181">
        <f t="shared" si="104"/>
        <v>42.591959999999993</v>
      </c>
      <c r="K56" s="181">
        <f t="shared" si="105"/>
        <v>41.740120799999993</v>
      </c>
      <c r="L56" s="181">
        <f t="shared" si="106"/>
        <v>40.888281599999992</v>
      </c>
      <c r="M56" s="181">
        <f t="shared" si="107"/>
        <v>40.036442399999991</v>
      </c>
      <c r="N56" s="181">
        <f t="shared" si="108"/>
        <v>39.184603199999998</v>
      </c>
      <c r="O56" s="181">
        <f t="shared" si="109"/>
        <v>38.332763999999997</v>
      </c>
      <c r="P56" s="181">
        <f t="shared" si="110"/>
        <v>37.480924799999997</v>
      </c>
      <c r="Q56" s="181">
        <f t="shared" si="111"/>
        <v>36.629085599999996</v>
      </c>
      <c r="R56" s="181">
        <f t="shared" si="112"/>
        <v>35.777246399999996</v>
      </c>
      <c r="S56" s="181">
        <f t="shared" si="113"/>
        <v>34.925407199999995</v>
      </c>
      <c r="T56" s="181">
        <f t="shared" si="114"/>
        <v>34.073567999999995</v>
      </c>
      <c r="U56" s="181">
        <f t="shared" si="115"/>
        <v>33.221728799999994</v>
      </c>
      <c r="V56" s="198">
        <f t="shared" si="116"/>
        <v>32.369889599999993</v>
      </c>
      <c r="W56" s="213"/>
      <c r="X56" s="74"/>
      <c r="Y56" s="180">
        <f t="shared" si="117"/>
        <v>29.984739839999992</v>
      </c>
      <c r="Z56" s="181">
        <f t="shared" si="118"/>
        <v>12.607220160000001</v>
      </c>
      <c r="AA56" s="182">
        <f>(Y56*AF2)+Z56</f>
        <v>42.591959999999993</v>
      </c>
      <c r="AB56" s="180">
        <f t="shared" si="119"/>
        <v>42.591959999999993</v>
      </c>
      <c r="AC56" s="181">
        <f t="shared" si="120"/>
        <v>42.591959999999993</v>
      </c>
      <c r="AD56" s="181">
        <f t="shared" si="121"/>
        <v>41.740120799999993</v>
      </c>
      <c r="AE56" s="181">
        <f t="shared" si="122"/>
        <v>40.888281599999992</v>
      </c>
      <c r="AF56" s="181">
        <f t="shared" si="123"/>
        <v>40.036442399999991</v>
      </c>
      <c r="AG56" s="181">
        <f t="shared" si="124"/>
        <v>39.184603199999998</v>
      </c>
      <c r="AH56" s="181">
        <f t="shared" si="125"/>
        <v>38.332763999999997</v>
      </c>
      <c r="AI56" s="181">
        <f t="shared" si="126"/>
        <v>37.480924799999997</v>
      </c>
      <c r="AJ56" s="181">
        <f t="shared" si="127"/>
        <v>36.629085599999996</v>
      </c>
      <c r="AK56" s="181">
        <f t="shared" si="128"/>
        <v>35.777246399999996</v>
      </c>
      <c r="AL56" s="181">
        <f t="shared" si="129"/>
        <v>34.925407199999995</v>
      </c>
      <c r="AM56" s="181">
        <f t="shared" si="130"/>
        <v>34.073567999999995</v>
      </c>
      <c r="AN56" s="181">
        <f t="shared" si="131"/>
        <v>33.221728799999994</v>
      </c>
      <c r="AO56" s="182">
        <f t="shared" si="132"/>
        <v>32.369889599999993</v>
      </c>
      <c r="AP56" s="213"/>
      <c r="AR56" s="305">
        <f t="shared" si="100"/>
        <v>49.974566399999993</v>
      </c>
      <c r="AS56" s="303">
        <f t="shared" si="133"/>
        <v>21.012033600000002</v>
      </c>
      <c r="AT56" s="307">
        <f>(AR56*AY2)+AS56</f>
        <v>70.986599999999996</v>
      </c>
      <c r="AU56" s="305">
        <f t="shared" si="134"/>
        <v>70.986599999999996</v>
      </c>
      <c r="AV56" s="306">
        <f t="shared" si="135"/>
        <v>70.986599999999996</v>
      </c>
      <c r="AW56" s="306">
        <f t="shared" si="136"/>
        <v>69.566867999999999</v>
      </c>
      <c r="AX56" s="306">
        <f t="shared" si="137"/>
        <v>68.147135999999989</v>
      </c>
      <c r="AY56" s="306">
        <f t="shared" si="138"/>
        <v>66.727403999999993</v>
      </c>
      <c r="AZ56" s="306">
        <f t="shared" si="139"/>
        <v>65.307671999999997</v>
      </c>
      <c r="BA56" s="306">
        <f t="shared" si="140"/>
        <v>63.88794</v>
      </c>
      <c r="BB56" s="306">
        <f t="shared" si="141"/>
        <v>62.468207999999997</v>
      </c>
      <c r="BC56" s="306">
        <f t="shared" si="142"/>
        <v>61.048475999999994</v>
      </c>
      <c r="BD56" s="306">
        <f t="shared" si="143"/>
        <v>59.628743999999998</v>
      </c>
      <c r="BE56" s="306">
        <f t="shared" si="144"/>
        <v>58.209011999999994</v>
      </c>
      <c r="BF56" s="306">
        <f t="shared" si="145"/>
        <v>56.789279999999998</v>
      </c>
      <c r="BG56" s="306">
        <f t="shared" si="146"/>
        <v>55.369548000000002</v>
      </c>
      <c r="BH56" s="307">
        <f t="shared" si="147"/>
        <v>53.949815999999998</v>
      </c>
      <c r="BI56" s="213"/>
    </row>
    <row r="57" spans="1:61" x14ac:dyDescent="0.25">
      <c r="A57" s="105" t="s">
        <v>58</v>
      </c>
      <c r="B57" s="57" t="s">
        <v>1884</v>
      </c>
      <c r="C57" s="214"/>
      <c r="D57" s="67">
        <v>9.9758864547259629E-2</v>
      </c>
      <c r="E57" s="287">
        <v>62.82</v>
      </c>
      <c r="F57" s="299">
        <v>1.42</v>
      </c>
      <c r="G57" s="295">
        <f t="shared" si="101"/>
        <v>89.204399999999993</v>
      </c>
      <c r="H57" s="179">
        <f t="shared" si="102"/>
        <v>53.522639999999996</v>
      </c>
      <c r="I57" s="180">
        <f t="shared" si="103"/>
        <v>53.522639999999996</v>
      </c>
      <c r="J57" s="181">
        <f t="shared" si="104"/>
        <v>53.522639999999996</v>
      </c>
      <c r="K57" s="181">
        <f t="shared" si="105"/>
        <v>52.452187199999997</v>
      </c>
      <c r="L57" s="181">
        <f t="shared" si="106"/>
        <v>51.381734399999992</v>
      </c>
      <c r="M57" s="181">
        <f t="shared" si="107"/>
        <v>50.311281599999994</v>
      </c>
      <c r="N57" s="181">
        <f t="shared" si="108"/>
        <v>49.240828799999996</v>
      </c>
      <c r="O57" s="181">
        <f t="shared" si="109"/>
        <v>48.170375999999997</v>
      </c>
      <c r="P57" s="181">
        <f t="shared" si="110"/>
        <v>47.099923199999999</v>
      </c>
      <c r="Q57" s="181">
        <f t="shared" si="111"/>
        <v>46.029470399999994</v>
      </c>
      <c r="R57" s="181">
        <f t="shared" si="112"/>
        <v>44.959017599999996</v>
      </c>
      <c r="S57" s="181">
        <f t="shared" si="113"/>
        <v>43.88856479999999</v>
      </c>
      <c r="T57" s="181">
        <f t="shared" si="114"/>
        <v>42.818111999999999</v>
      </c>
      <c r="U57" s="181">
        <f t="shared" si="115"/>
        <v>41.747659200000001</v>
      </c>
      <c r="V57" s="198">
        <f t="shared" si="116"/>
        <v>40.677206399999996</v>
      </c>
      <c r="W57" s="213"/>
      <c r="X57" s="74"/>
      <c r="Y57" s="180">
        <f t="shared" si="117"/>
        <v>37.679938559999997</v>
      </c>
      <c r="Z57" s="181">
        <f t="shared" si="118"/>
        <v>15.842701439999999</v>
      </c>
      <c r="AA57" s="182">
        <f>(Y57*AF2)+Z57</f>
        <v>53.522639999999996</v>
      </c>
      <c r="AB57" s="180">
        <f t="shared" si="119"/>
        <v>53.522639999999996</v>
      </c>
      <c r="AC57" s="181">
        <f t="shared" si="120"/>
        <v>53.522639999999996</v>
      </c>
      <c r="AD57" s="181">
        <f t="shared" si="121"/>
        <v>52.452187199999997</v>
      </c>
      <c r="AE57" s="181">
        <f t="shared" si="122"/>
        <v>51.381734399999992</v>
      </c>
      <c r="AF57" s="181">
        <f t="shared" si="123"/>
        <v>50.311281599999994</v>
      </c>
      <c r="AG57" s="181">
        <f t="shared" si="124"/>
        <v>49.240828799999996</v>
      </c>
      <c r="AH57" s="181">
        <f t="shared" si="125"/>
        <v>48.170375999999997</v>
      </c>
      <c r="AI57" s="181">
        <f t="shared" si="126"/>
        <v>47.099923199999999</v>
      </c>
      <c r="AJ57" s="181">
        <f t="shared" si="127"/>
        <v>46.029470399999994</v>
      </c>
      <c r="AK57" s="181">
        <f t="shared" si="128"/>
        <v>44.959017599999996</v>
      </c>
      <c r="AL57" s="181">
        <f t="shared" si="129"/>
        <v>43.88856479999999</v>
      </c>
      <c r="AM57" s="181">
        <f t="shared" si="130"/>
        <v>42.818111999999999</v>
      </c>
      <c r="AN57" s="181">
        <f t="shared" si="131"/>
        <v>41.747659200000001</v>
      </c>
      <c r="AO57" s="182">
        <f t="shared" si="132"/>
        <v>40.677206399999996</v>
      </c>
      <c r="AP57" s="213"/>
      <c r="AR57" s="305">
        <f t="shared" si="100"/>
        <v>62.799897599999994</v>
      </c>
      <c r="AS57" s="303">
        <f t="shared" si="133"/>
        <v>26.404502399999998</v>
      </c>
      <c r="AT57" s="307">
        <f>(AR57*AY2)+AS57</f>
        <v>89.204399999999993</v>
      </c>
      <c r="AU57" s="305">
        <f t="shared" si="134"/>
        <v>89.204399999999993</v>
      </c>
      <c r="AV57" s="306">
        <f t="shared" si="135"/>
        <v>89.204399999999993</v>
      </c>
      <c r="AW57" s="306">
        <f t="shared" si="136"/>
        <v>87.420311999999996</v>
      </c>
      <c r="AX57" s="306">
        <f t="shared" si="137"/>
        <v>85.636223999999984</v>
      </c>
      <c r="AY57" s="306">
        <f t="shared" si="138"/>
        <v>83.852135999999987</v>
      </c>
      <c r="AZ57" s="306">
        <f t="shared" si="139"/>
        <v>82.06804799999999</v>
      </c>
      <c r="BA57" s="306">
        <f t="shared" si="140"/>
        <v>80.283959999999993</v>
      </c>
      <c r="BB57" s="306">
        <f t="shared" si="141"/>
        <v>78.499871999999996</v>
      </c>
      <c r="BC57" s="306">
        <f t="shared" si="142"/>
        <v>76.715783999999999</v>
      </c>
      <c r="BD57" s="306">
        <f t="shared" si="143"/>
        <v>74.931695999999988</v>
      </c>
      <c r="BE57" s="306">
        <f t="shared" si="144"/>
        <v>73.147607999999991</v>
      </c>
      <c r="BF57" s="306">
        <f t="shared" si="145"/>
        <v>71.363519999999994</v>
      </c>
      <c r="BG57" s="306">
        <f t="shared" si="146"/>
        <v>69.579431999999997</v>
      </c>
      <c r="BH57" s="307">
        <f t="shared" si="147"/>
        <v>67.795344</v>
      </c>
      <c r="BI57" s="213"/>
    </row>
    <row r="58" spans="1:61" x14ac:dyDescent="0.25">
      <c r="A58" s="105" t="s">
        <v>59</v>
      </c>
      <c r="B58" s="57" t="s">
        <v>1885</v>
      </c>
      <c r="C58" s="214"/>
      <c r="D58" s="67">
        <v>0.36515738428222605</v>
      </c>
      <c r="E58" s="287">
        <v>62.82</v>
      </c>
      <c r="F58" s="299">
        <v>1.52</v>
      </c>
      <c r="G58" s="295">
        <f t="shared" si="101"/>
        <v>95.486400000000003</v>
      </c>
      <c r="H58" s="179">
        <f t="shared" si="102"/>
        <v>57.291840000000001</v>
      </c>
      <c r="I58" s="180">
        <f t="shared" si="103"/>
        <v>57.291840000000001</v>
      </c>
      <c r="J58" s="181">
        <f t="shared" si="104"/>
        <v>57.291840000000001</v>
      </c>
      <c r="K58" s="181">
        <f t="shared" si="105"/>
        <v>56.146003200000003</v>
      </c>
      <c r="L58" s="181">
        <f t="shared" si="106"/>
        <v>55.000166399999998</v>
      </c>
      <c r="M58" s="181">
        <f t="shared" si="107"/>
        <v>53.8543296</v>
      </c>
      <c r="N58" s="181">
        <f t="shared" si="108"/>
        <v>52.708492800000002</v>
      </c>
      <c r="O58" s="181">
        <f t="shared" si="109"/>
        <v>51.562656000000004</v>
      </c>
      <c r="P58" s="181">
        <f t="shared" si="110"/>
        <v>50.416819199999999</v>
      </c>
      <c r="Q58" s="181">
        <f t="shared" si="111"/>
        <v>49.270982400000001</v>
      </c>
      <c r="R58" s="181">
        <f t="shared" si="112"/>
        <v>48.125145599999996</v>
      </c>
      <c r="S58" s="181">
        <f t="shared" si="113"/>
        <v>46.979308799999998</v>
      </c>
      <c r="T58" s="181">
        <f t="shared" si="114"/>
        <v>45.833472</v>
      </c>
      <c r="U58" s="181">
        <f t="shared" si="115"/>
        <v>44.687635200000003</v>
      </c>
      <c r="V58" s="198">
        <f t="shared" si="116"/>
        <v>43.541798399999998</v>
      </c>
      <c r="W58" s="213"/>
      <c r="X58" s="74"/>
      <c r="Y58" s="180">
        <f t="shared" si="117"/>
        <v>40.333455359999995</v>
      </c>
      <c r="Z58" s="181">
        <f t="shared" si="118"/>
        <v>16.958384640000006</v>
      </c>
      <c r="AA58" s="182">
        <f>(Y58*AF2)+Z58</f>
        <v>57.291840000000001</v>
      </c>
      <c r="AB58" s="180">
        <f t="shared" si="119"/>
        <v>57.291840000000001</v>
      </c>
      <c r="AC58" s="181">
        <f t="shared" si="120"/>
        <v>57.291840000000001</v>
      </c>
      <c r="AD58" s="181">
        <f t="shared" si="121"/>
        <v>56.146003200000003</v>
      </c>
      <c r="AE58" s="181">
        <f t="shared" si="122"/>
        <v>55.000166399999998</v>
      </c>
      <c r="AF58" s="181">
        <f t="shared" si="123"/>
        <v>53.8543296</v>
      </c>
      <c r="AG58" s="181">
        <f t="shared" si="124"/>
        <v>52.708492800000002</v>
      </c>
      <c r="AH58" s="181">
        <f t="shared" si="125"/>
        <v>51.562656000000004</v>
      </c>
      <c r="AI58" s="181">
        <f t="shared" si="126"/>
        <v>50.416819199999999</v>
      </c>
      <c r="AJ58" s="181">
        <f t="shared" si="127"/>
        <v>49.270982400000001</v>
      </c>
      <c r="AK58" s="181">
        <f t="shared" si="128"/>
        <v>48.125145599999996</v>
      </c>
      <c r="AL58" s="181">
        <f t="shared" si="129"/>
        <v>46.979308799999998</v>
      </c>
      <c r="AM58" s="181">
        <f t="shared" si="130"/>
        <v>45.833472</v>
      </c>
      <c r="AN58" s="181">
        <f t="shared" si="131"/>
        <v>44.687635200000003</v>
      </c>
      <c r="AO58" s="182">
        <f t="shared" si="132"/>
        <v>43.541798399999998</v>
      </c>
      <c r="AP58" s="213"/>
      <c r="AR58" s="305">
        <f t="shared" si="100"/>
        <v>67.222425599999994</v>
      </c>
      <c r="AS58" s="303">
        <f t="shared" si="133"/>
        <v>28.263974400000009</v>
      </c>
      <c r="AT58" s="307">
        <f>(AR58*AY2)+AS58</f>
        <v>95.486400000000003</v>
      </c>
      <c r="AU58" s="305">
        <f t="shared" si="134"/>
        <v>95.486400000000003</v>
      </c>
      <c r="AV58" s="306">
        <f t="shared" si="135"/>
        <v>95.486400000000003</v>
      </c>
      <c r="AW58" s="306">
        <f t="shared" si="136"/>
        <v>93.576672000000002</v>
      </c>
      <c r="AX58" s="306">
        <f t="shared" si="137"/>
        <v>91.666944000000001</v>
      </c>
      <c r="AY58" s="306">
        <f t="shared" si="138"/>
        <v>89.757216</v>
      </c>
      <c r="AZ58" s="306">
        <f t="shared" si="139"/>
        <v>87.847488000000013</v>
      </c>
      <c r="BA58" s="306">
        <f t="shared" si="140"/>
        <v>85.937760000000011</v>
      </c>
      <c r="BB58" s="306">
        <f t="shared" si="141"/>
        <v>84.02803200000001</v>
      </c>
      <c r="BC58" s="306">
        <f t="shared" si="142"/>
        <v>82.118303999999995</v>
      </c>
      <c r="BD58" s="306">
        <f t="shared" si="143"/>
        <v>80.208575999999994</v>
      </c>
      <c r="BE58" s="306">
        <f t="shared" si="144"/>
        <v>78.298847999999992</v>
      </c>
      <c r="BF58" s="306">
        <f t="shared" si="145"/>
        <v>76.389120000000005</v>
      </c>
      <c r="BG58" s="306">
        <f t="shared" si="146"/>
        <v>74.479392000000004</v>
      </c>
      <c r="BH58" s="307">
        <f t="shared" si="147"/>
        <v>72.569664000000003</v>
      </c>
      <c r="BI58" s="213"/>
    </row>
    <row r="59" spans="1:61" x14ac:dyDescent="0.25">
      <c r="A59" s="111" t="s">
        <v>60</v>
      </c>
      <c r="B59" s="56" t="s">
        <v>1886</v>
      </c>
      <c r="C59" s="73"/>
      <c r="D59" s="66">
        <v>4.7403453951745033E-3</v>
      </c>
      <c r="E59" s="287">
        <v>62.82</v>
      </c>
      <c r="F59" s="298">
        <v>1.0900000000000001</v>
      </c>
      <c r="G59" s="295">
        <f t="shared" si="101"/>
        <v>68.473800000000011</v>
      </c>
      <c r="H59" s="174">
        <f t="shared" si="102"/>
        <v>41.084280000000007</v>
      </c>
      <c r="I59" s="175">
        <f t="shared" si="103"/>
        <v>41.084280000000007</v>
      </c>
      <c r="J59" s="176">
        <f t="shared" si="104"/>
        <v>41.084280000000007</v>
      </c>
      <c r="K59" s="176">
        <f t="shared" si="105"/>
        <v>40.262594400000005</v>
      </c>
      <c r="L59" s="176">
        <f t="shared" si="106"/>
        <v>39.440908800000003</v>
      </c>
      <c r="M59" s="176">
        <f t="shared" si="107"/>
        <v>38.619223200000008</v>
      </c>
      <c r="N59" s="176">
        <f t="shared" si="108"/>
        <v>37.797537600000005</v>
      </c>
      <c r="O59" s="176">
        <f t="shared" si="109"/>
        <v>36.97585200000001</v>
      </c>
      <c r="P59" s="176">
        <f t="shared" si="110"/>
        <v>36.154166400000008</v>
      </c>
      <c r="Q59" s="176">
        <f t="shared" si="111"/>
        <v>35.332480800000006</v>
      </c>
      <c r="R59" s="176">
        <f t="shared" si="112"/>
        <v>34.510795200000004</v>
      </c>
      <c r="S59" s="176">
        <f t="shared" si="113"/>
        <v>33.689109600000002</v>
      </c>
      <c r="T59" s="176">
        <f t="shared" si="114"/>
        <v>32.867424000000007</v>
      </c>
      <c r="U59" s="176">
        <f t="shared" si="115"/>
        <v>32.045738400000005</v>
      </c>
      <c r="V59" s="201">
        <f t="shared" si="116"/>
        <v>31.224052800000006</v>
      </c>
      <c r="W59" s="213"/>
      <c r="X59" s="74"/>
      <c r="Y59" s="175">
        <f t="shared" si="117"/>
        <v>28.923333120000002</v>
      </c>
      <c r="Z59" s="176">
        <f t="shared" si="118"/>
        <v>12.160946880000004</v>
      </c>
      <c r="AA59" s="177">
        <f>(Y59*AF2)+Z59</f>
        <v>41.084280000000007</v>
      </c>
      <c r="AB59" s="175">
        <f t="shared" si="119"/>
        <v>41.084280000000007</v>
      </c>
      <c r="AC59" s="176">
        <f t="shared" si="120"/>
        <v>41.084280000000007</v>
      </c>
      <c r="AD59" s="176">
        <f t="shared" si="121"/>
        <v>40.262594400000005</v>
      </c>
      <c r="AE59" s="176">
        <f t="shared" si="122"/>
        <v>39.440908800000003</v>
      </c>
      <c r="AF59" s="176">
        <f t="shared" si="123"/>
        <v>38.619223200000008</v>
      </c>
      <c r="AG59" s="176">
        <f t="shared" si="124"/>
        <v>37.797537600000005</v>
      </c>
      <c r="AH59" s="176">
        <f t="shared" si="125"/>
        <v>36.97585200000001</v>
      </c>
      <c r="AI59" s="176">
        <f t="shared" si="126"/>
        <v>36.154166400000008</v>
      </c>
      <c r="AJ59" s="176">
        <f t="shared" si="127"/>
        <v>35.332480800000006</v>
      </c>
      <c r="AK59" s="176">
        <f t="shared" si="128"/>
        <v>34.510795200000004</v>
      </c>
      <c r="AL59" s="176">
        <f t="shared" si="129"/>
        <v>33.689109600000002</v>
      </c>
      <c r="AM59" s="176">
        <f t="shared" si="130"/>
        <v>32.867424000000007</v>
      </c>
      <c r="AN59" s="176">
        <f t="shared" si="131"/>
        <v>32.045738400000005</v>
      </c>
      <c r="AO59" s="177">
        <f t="shared" si="132"/>
        <v>31.224052800000006</v>
      </c>
      <c r="AP59" s="213"/>
      <c r="AR59" s="302">
        <f t="shared" si="100"/>
        <v>48.205555200000006</v>
      </c>
      <c r="AS59" s="303">
        <f t="shared" si="133"/>
        <v>20.268244800000005</v>
      </c>
      <c r="AT59" s="304">
        <f>(AR59*AY2)+AS59</f>
        <v>68.473800000000011</v>
      </c>
      <c r="AU59" s="302">
        <f t="shared" si="134"/>
        <v>68.473800000000011</v>
      </c>
      <c r="AV59" s="303">
        <f t="shared" si="135"/>
        <v>68.473800000000011</v>
      </c>
      <c r="AW59" s="303">
        <f t="shared" si="136"/>
        <v>67.104324000000005</v>
      </c>
      <c r="AX59" s="303">
        <f t="shared" si="137"/>
        <v>65.734848000000014</v>
      </c>
      <c r="AY59" s="303">
        <f t="shared" si="138"/>
        <v>64.365372000000008</v>
      </c>
      <c r="AZ59" s="303">
        <f t="shared" si="139"/>
        <v>62.995896000000016</v>
      </c>
      <c r="BA59" s="303">
        <f t="shared" si="140"/>
        <v>61.62642000000001</v>
      </c>
      <c r="BB59" s="303">
        <f t="shared" si="141"/>
        <v>60.256944000000011</v>
      </c>
      <c r="BC59" s="303">
        <f t="shared" si="142"/>
        <v>58.887468000000005</v>
      </c>
      <c r="BD59" s="303">
        <f t="shared" si="143"/>
        <v>57.517992000000007</v>
      </c>
      <c r="BE59" s="303">
        <f t="shared" si="144"/>
        <v>56.148516000000008</v>
      </c>
      <c r="BF59" s="303">
        <f t="shared" si="145"/>
        <v>54.779040000000009</v>
      </c>
      <c r="BG59" s="303">
        <f t="shared" si="146"/>
        <v>53.40956400000001</v>
      </c>
      <c r="BH59" s="304">
        <f t="shared" si="147"/>
        <v>52.040088000000011</v>
      </c>
      <c r="BI59" s="213"/>
    </row>
    <row r="60" spans="1:61" x14ac:dyDescent="0.25">
      <c r="A60" s="111" t="s">
        <v>61</v>
      </c>
      <c r="B60" s="56" t="s">
        <v>10</v>
      </c>
      <c r="C60" s="73"/>
      <c r="D60" s="66">
        <v>4.00148001160694E-2</v>
      </c>
      <c r="E60" s="287">
        <v>62.82</v>
      </c>
      <c r="F60" s="298">
        <v>1.27</v>
      </c>
      <c r="G60" s="295">
        <f t="shared" si="101"/>
        <v>79.781400000000005</v>
      </c>
      <c r="H60" s="174">
        <f t="shared" si="102"/>
        <v>47.868839999999999</v>
      </c>
      <c r="I60" s="175">
        <f t="shared" si="103"/>
        <v>47.868839999999999</v>
      </c>
      <c r="J60" s="176">
        <f t="shared" si="104"/>
        <v>47.868839999999999</v>
      </c>
      <c r="K60" s="176">
        <f t="shared" si="105"/>
        <v>46.9114632</v>
      </c>
      <c r="L60" s="176">
        <f t="shared" si="106"/>
        <v>45.954086399999994</v>
      </c>
      <c r="M60" s="176">
        <f t="shared" si="107"/>
        <v>44.996709599999996</v>
      </c>
      <c r="N60" s="176">
        <f t="shared" si="108"/>
        <v>44.039332800000004</v>
      </c>
      <c r="O60" s="176">
        <f t="shared" si="109"/>
        <v>43.081955999999998</v>
      </c>
      <c r="P60" s="176">
        <f t="shared" si="110"/>
        <v>42.124579199999999</v>
      </c>
      <c r="Q60" s="176">
        <f t="shared" si="111"/>
        <v>41.167202400000001</v>
      </c>
      <c r="R60" s="176">
        <f t="shared" si="112"/>
        <v>40.209825599999995</v>
      </c>
      <c r="S60" s="176">
        <f t="shared" si="113"/>
        <v>39.252448799999996</v>
      </c>
      <c r="T60" s="176">
        <f t="shared" si="114"/>
        <v>38.295071999999998</v>
      </c>
      <c r="U60" s="176">
        <f t="shared" si="115"/>
        <v>37.337695199999999</v>
      </c>
      <c r="V60" s="201">
        <f t="shared" si="116"/>
        <v>36.3803184</v>
      </c>
      <c r="W60" s="213"/>
      <c r="X60" s="74"/>
      <c r="Y60" s="175">
        <f t="shared" si="117"/>
        <v>33.699663359999995</v>
      </c>
      <c r="Z60" s="176">
        <f t="shared" si="118"/>
        <v>14.169176640000003</v>
      </c>
      <c r="AA60" s="177">
        <f>(Y60*AF2)+Z60</f>
        <v>47.868839999999999</v>
      </c>
      <c r="AB60" s="175">
        <f t="shared" si="119"/>
        <v>47.868839999999999</v>
      </c>
      <c r="AC60" s="176">
        <f t="shared" si="120"/>
        <v>47.868839999999999</v>
      </c>
      <c r="AD60" s="176">
        <f t="shared" si="121"/>
        <v>46.9114632</v>
      </c>
      <c r="AE60" s="176">
        <f t="shared" si="122"/>
        <v>45.954086399999994</v>
      </c>
      <c r="AF60" s="176">
        <f t="shared" si="123"/>
        <v>44.996709599999996</v>
      </c>
      <c r="AG60" s="176">
        <f t="shared" si="124"/>
        <v>44.039332800000004</v>
      </c>
      <c r="AH60" s="176">
        <f t="shared" si="125"/>
        <v>43.081955999999998</v>
      </c>
      <c r="AI60" s="176">
        <f t="shared" si="126"/>
        <v>42.124579199999999</v>
      </c>
      <c r="AJ60" s="176">
        <f t="shared" si="127"/>
        <v>41.167202400000001</v>
      </c>
      <c r="AK60" s="176">
        <f t="shared" si="128"/>
        <v>40.209825599999995</v>
      </c>
      <c r="AL60" s="176">
        <f t="shared" si="129"/>
        <v>39.252448799999996</v>
      </c>
      <c r="AM60" s="176">
        <f t="shared" si="130"/>
        <v>38.295071999999998</v>
      </c>
      <c r="AN60" s="176">
        <f t="shared" si="131"/>
        <v>37.337695199999999</v>
      </c>
      <c r="AO60" s="177">
        <f t="shared" si="132"/>
        <v>36.3803184</v>
      </c>
      <c r="AP60" s="213"/>
      <c r="AR60" s="302">
        <f t="shared" si="100"/>
        <v>56.166105600000002</v>
      </c>
      <c r="AS60" s="303">
        <f t="shared" si="133"/>
        <v>23.615294400000003</v>
      </c>
      <c r="AT60" s="304">
        <f>(AR60*AY2)+AS60</f>
        <v>79.781400000000005</v>
      </c>
      <c r="AU60" s="302">
        <f t="shared" si="134"/>
        <v>79.781400000000005</v>
      </c>
      <c r="AV60" s="303">
        <f t="shared" si="135"/>
        <v>79.781400000000005</v>
      </c>
      <c r="AW60" s="303">
        <f t="shared" si="136"/>
        <v>78.185772</v>
      </c>
      <c r="AX60" s="303">
        <f t="shared" si="137"/>
        <v>76.590143999999995</v>
      </c>
      <c r="AY60" s="303">
        <f t="shared" si="138"/>
        <v>74.994516000000004</v>
      </c>
      <c r="AZ60" s="303">
        <f t="shared" si="139"/>
        <v>73.398888000000014</v>
      </c>
      <c r="BA60" s="303">
        <f t="shared" si="140"/>
        <v>71.803260000000009</v>
      </c>
      <c r="BB60" s="303">
        <f t="shared" si="141"/>
        <v>70.207632000000004</v>
      </c>
      <c r="BC60" s="303">
        <f t="shared" si="142"/>
        <v>68.612003999999999</v>
      </c>
      <c r="BD60" s="303">
        <f t="shared" si="143"/>
        <v>67.016376000000008</v>
      </c>
      <c r="BE60" s="303">
        <f t="shared" si="144"/>
        <v>65.420748000000003</v>
      </c>
      <c r="BF60" s="303">
        <f t="shared" si="145"/>
        <v>63.825120000000005</v>
      </c>
      <c r="BG60" s="303">
        <f t="shared" si="146"/>
        <v>62.229492000000008</v>
      </c>
      <c r="BH60" s="304">
        <f t="shared" si="147"/>
        <v>60.633864000000003</v>
      </c>
      <c r="BI60" s="213"/>
    </row>
    <row r="61" spans="1:61" x14ac:dyDescent="0.25">
      <c r="A61" s="111" t="s">
        <v>62</v>
      </c>
      <c r="B61" s="56" t="s">
        <v>1884</v>
      </c>
      <c r="C61" s="73"/>
      <c r="D61" s="66">
        <v>3.8235745068000704E-2</v>
      </c>
      <c r="E61" s="287">
        <v>62.82</v>
      </c>
      <c r="F61" s="298">
        <v>1.48</v>
      </c>
      <c r="G61" s="295">
        <f t="shared" si="101"/>
        <v>92.973600000000005</v>
      </c>
      <c r="H61" s="174">
        <f t="shared" si="102"/>
        <v>55.78416</v>
      </c>
      <c r="I61" s="175">
        <f t="shared" si="103"/>
        <v>55.78416</v>
      </c>
      <c r="J61" s="176">
        <f t="shared" si="104"/>
        <v>55.78416</v>
      </c>
      <c r="K61" s="176">
        <f t="shared" si="105"/>
        <v>54.668476800000001</v>
      </c>
      <c r="L61" s="176">
        <f t="shared" si="106"/>
        <v>53.552793600000001</v>
      </c>
      <c r="M61" s="176">
        <f t="shared" si="107"/>
        <v>52.437110399999995</v>
      </c>
      <c r="N61" s="176">
        <f t="shared" si="108"/>
        <v>51.321427200000002</v>
      </c>
      <c r="O61" s="176">
        <f t="shared" si="109"/>
        <v>50.205744000000003</v>
      </c>
      <c r="P61" s="176">
        <f t="shared" si="110"/>
        <v>49.090060800000003</v>
      </c>
      <c r="Q61" s="176">
        <f t="shared" si="111"/>
        <v>47.974377599999997</v>
      </c>
      <c r="R61" s="176">
        <f t="shared" si="112"/>
        <v>46.858694399999997</v>
      </c>
      <c r="S61" s="176">
        <f t="shared" si="113"/>
        <v>45.743011199999998</v>
      </c>
      <c r="T61" s="176">
        <f t="shared" si="114"/>
        <v>44.627328000000006</v>
      </c>
      <c r="U61" s="176">
        <f t="shared" si="115"/>
        <v>43.511644799999999</v>
      </c>
      <c r="V61" s="201">
        <f t="shared" si="116"/>
        <v>42.3959616</v>
      </c>
      <c r="W61" s="213"/>
      <c r="X61" s="74"/>
      <c r="Y61" s="175">
        <f t="shared" si="117"/>
        <v>39.272048639999994</v>
      </c>
      <c r="Z61" s="176">
        <f t="shared" si="118"/>
        <v>16.512111360000006</v>
      </c>
      <c r="AA61" s="177">
        <f>(Y61*AF2)+Z61</f>
        <v>55.78416</v>
      </c>
      <c r="AB61" s="175">
        <f t="shared" si="119"/>
        <v>55.78416</v>
      </c>
      <c r="AC61" s="176">
        <f t="shared" si="120"/>
        <v>55.78416</v>
      </c>
      <c r="AD61" s="176">
        <f t="shared" si="121"/>
        <v>54.668476800000001</v>
      </c>
      <c r="AE61" s="176">
        <f t="shared" si="122"/>
        <v>53.552793600000001</v>
      </c>
      <c r="AF61" s="176">
        <f t="shared" si="123"/>
        <v>52.437110399999995</v>
      </c>
      <c r="AG61" s="176">
        <f t="shared" si="124"/>
        <v>51.321427200000002</v>
      </c>
      <c r="AH61" s="176">
        <f t="shared" si="125"/>
        <v>50.205744000000003</v>
      </c>
      <c r="AI61" s="176">
        <f t="shared" si="126"/>
        <v>49.090060800000003</v>
      </c>
      <c r="AJ61" s="176">
        <f t="shared" si="127"/>
        <v>47.974377599999997</v>
      </c>
      <c r="AK61" s="176">
        <f t="shared" si="128"/>
        <v>46.858694399999997</v>
      </c>
      <c r="AL61" s="176">
        <f t="shared" si="129"/>
        <v>45.743011199999998</v>
      </c>
      <c r="AM61" s="176">
        <f t="shared" si="130"/>
        <v>44.627328000000006</v>
      </c>
      <c r="AN61" s="176">
        <f t="shared" si="131"/>
        <v>43.511644799999999</v>
      </c>
      <c r="AO61" s="177">
        <f t="shared" si="132"/>
        <v>42.3959616</v>
      </c>
      <c r="AP61" s="213"/>
      <c r="AR61" s="302">
        <f t="shared" si="100"/>
        <v>65.4534144</v>
      </c>
      <c r="AS61" s="303">
        <f t="shared" si="133"/>
        <v>27.520185600000005</v>
      </c>
      <c r="AT61" s="304">
        <f>(AR61*AY2)+AS61</f>
        <v>92.973600000000005</v>
      </c>
      <c r="AU61" s="302">
        <f t="shared" si="134"/>
        <v>92.973600000000005</v>
      </c>
      <c r="AV61" s="303">
        <f t="shared" si="135"/>
        <v>92.973600000000005</v>
      </c>
      <c r="AW61" s="303">
        <f t="shared" si="136"/>
        <v>91.114128000000008</v>
      </c>
      <c r="AX61" s="303">
        <f t="shared" si="137"/>
        <v>89.254655999999997</v>
      </c>
      <c r="AY61" s="303">
        <f t="shared" si="138"/>
        <v>87.395184</v>
      </c>
      <c r="AZ61" s="303">
        <f t="shared" si="139"/>
        <v>85.535712000000004</v>
      </c>
      <c r="BA61" s="303">
        <f t="shared" si="140"/>
        <v>83.676240000000007</v>
      </c>
      <c r="BB61" s="303">
        <f t="shared" si="141"/>
        <v>81.81676800000001</v>
      </c>
      <c r="BC61" s="303">
        <f t="shared" si="142"/>
        <v>79.957295999999999</v>
      </c>
      <c r="BD61" s="303">
        <f t="shared" si="143"/>
        <v>78.097824000000003</v>
      </c>
      <c r="BE61" s="303">
        <f t="shared" si="144"/>
        <v>76.238352000000006</v>
      </c>
      <c r="BF61" s="303">
        <f t="shared" si="145"/>
        <v>74.378880000000009</v>
      </c>
      <c r="BG61" s="303">
        <f t="shared" si="146"/>
        <v>72.519408000000013</v>
      </c>
      <c r="BH61" s="304">
        <f t="shared" si="147"/>
        <v>70.659936000000002</v>
      </c>
      <c r="BI61" s="213"/>
    </row>
    <row r="62" spans="1:61" x14ac:dyDescent="0.25">
      <c r="A62" s="105" t="s">
        <v>63</v>
      </c>
      <c r="B62" s="57" t="s">
        <v>1885</v>
      </c>
      <c r="C62" s="214"/>
      <c r="D62" s="67">
        <v>0.10343481803333321</v>
      </c>
      <c r="E62" s="287">
        <v>62.82</v>
      </c>
      <c r="F62" s="299">
        <v>1.55</v>
      </c>
      <c r="G62" s="295">
        <f t="shared" si="101"/>
        <v>97.371000000000009</v>
      </c>
      <c r="H62" s="179">
        <f t="shared" si="102"/>
        <v>58.422600000000003</v>
      </c>
      <c r="I62" s="180">
        <f t="shared" si="103"/>
        <v>58.422600000000003</v>
      </c>
      <c r="J62" s="181">
        <f t="shared" si="104"/>
        <v>58.422600000000003</v>
      </c>
      <c r="K62" s="181">
        <f t="shared" si="105"/>
        <v>57.254148000000001</v>
      </c>
      <c r="L62" s="181">
        <f t="shared" si="106"/>
        <v>56.085695999999999</v>
      </c>
      <c r="M62" s="181">
        <f t="shared" si="107"/>
        <v>54.917243999999997</v>
      </c>
      <c r="N62" s="181">
        <f t="shared" si="108"/>
        <v>53.748792000000002</v>
      </c>
      <c r="O62" s="181">
        <f t="shared" si="109"/>
        <v>52.580340000000007</v>
      </c>
      <c r="P62" s="181">
        <f t="shared" si="110"/>
        <v>51.411888000000005</v>
      </c>
      <c r="Q62" s="181">
        <f t="shared" si="111"/>
        <v>50.243436000000003</v>
      </c>
      <c r="R62" s="181">
        <f t="shared" si="112"/>
        <v>49.074984000000001</v>
      </c>
      <c r="S62" s="181">
        <f t="shared" si="113"/>
        <v>47.906531999999999</v>
      </c>
      <c r="T62" s="181">
        <f t="shared" si="114"/>
        <v>46.738080000000004</v>
      </c>
      <c r="U62" s="181">
        <f t="shared" si="115"/>
        <v>45.569628000000002</v>
      </c>
      <c r="V62" s="198">
        <f t="shared" si="116"/>
        <v>44.401176</v>
      </c>
      <c r="W62" s="213"/>
      <c r="X62" s="74"/>
      <c r="Y62" s="180">
        <f t="shared" si="117"/>
        <v>41.129510400000001</v>
      </c>
      <c r="Z62" s="181">
        <f t="shared" si="118"/>
        <v>17.293089600000002</v>
      </c>
      <c r="AA62" s="182">
        <f>(Y62*AF2)+Z62</f>
        <v>58.422600000000003</v>
      </c>
      <c r="AB62" s="180">
        <f t="shared" si="119"/>
        <v>58.422600000000003</v>
      </c>
      <c r="AC62" s="181">
        <f t="shared" si="120"/>
        <v>58.422600000000003</v>
      </c>
      <c r="AD62" s="181">
        <f t="shared" si="121"/>
        <v>57.254148000000001</v>
      </c>
      <c r="AE62" s="181">
        <f t="shared" si="122"/>
        <v>56.085695999999999</v>
      </c>
      <c r="AF62" s="181">
        <f t="shared" si="123"/>
        <v>54.917243999999997</v>
      </c>
      <c r="AG62" s="181">
        <f t="shared" si="124"/>
        <v>53.748792000000002</v>
      </c>
      <c r="AH62" s="181">
        <f t="shared" si="125"/>
        <v>52.580340000000007</v>
      </c>
      <c r="AI62" s="181">
        <f t="shared" si="126"/>
        <v>51.411888000000005</v>
      </c>
      <c r="AJ62" s="181">
        <f t="shared" si="127"/>
        <v>50.243436000000003</v>
      </c>
      <c r="AK62" s="181">
        <f t="shared" si="128"/>
        <v>49.074984000000001</v>
      </c>
      <c r="AL62" s="181">
        <f t="shared" si="129"/>
        <v>47.906531999999999</v>
      </c>
      <c r="AM62" s="181">
        <f t="shared" si="130"/>
        <v>46.738080000000004</v>
      </c>
      <c r="AN62" s="181">
        <f t="shared" si="131"/>
        <v>45.569628000000002</v>
      </c>
      <c r="AO62" s="182">
        <f t="shared" si="132"/>
        <v>44.401176</v>
      </c>
      <c r="AP62" s="213"/>
      <c r="AR62" s="305">
        <f t="shared" si="100"/>
        <v>68.549183999999997</v>
      </c>
      <c r="AS62" s="303">
        <f t="shared" si="133"/>
        <v>28.821816000000013</v>
      </c>
      <c r="AT62" s="307">
        <f>(AR62*AY2)+AS62</f>
        <v>97.371000000000009</v>
      </c>
      <c r="AU62" s="305">
        <f t="shared" si="134"/>
        <v>97.371000000000009</v>
      </c>
      <c r="AV62" s="306">
        <f t="shared" si="135"/>
        <v>97.371000000000009</v>
      </c>
      <c r="AW62" s="306">
        <f t="shared" si="136"/>
        <v>95.423580000000001</v>
      </c>
      <c r="AX62" s="306">
        <f t="shared" si="137"/>
        <v>93.476160000000007</v>
      </c>
      <c r="AY62" s="306">
        <f t="shared" si="138"/>
        <v>91.528739999999999</v>
      </c>
      <c r="AZ62" s="306">
        <f t="shared" si="139"/>
        <v>89.581320000000019</v>
      </c>
      <c r="BA62" s="306">
        <f t="shared" si="140"/>
        <v>87.633900000000011</v>
      </c>
      <c r="BB62" s="306">
        <f t="shared" si="141"/>
        <v>85.686480000000003</v>
      </c>
      <c r="BC62" s="306">
        <f t="shared" si="142"/>
        <v>83.739060000000009</v>
      </c>
      <c r="BD62" s="306">
        <f t="shared" si="143"/>
        <v>81.791640000000001</v>
      </c>
      <c r="BE62" s="306">
        <f t="shared" si="144"/>
        <v>79.844220000000007</v>
      </c>
      <c r="BF62" s="306">
        <f t="shared" si="145"/>
        <v>77.896800000000013</v>
      </c>
      <c r="BG62" s="306">
        <f t="shared" si="146"/>
        <v>75.949380000000005</v>
      </c>
      <c r="BH62" s="307">
        <f t="shared" si="147"/>
        <v>74.001960000000011</v>
      </c>
      <c r="BI62" s="213"/>
    </row>
    <row r="63" spans="1:61" ht="15.75" thickBot="1" x14ac:dyDescent="0.3">
      <c r="A63" s="112" t="s">
        <v>64</v>
      </c>
      <c r="B63" s="113" t="s">
        <v>1886</v>
      </c>
      <c r="C63" s="215"/>
      <c r="D63" s="114">
        <v>8.0336246472617883E-4</v>
      </c>
      <c r="E63" s="287">
        <v>62.82</v>
      </c>
      <c r="F63" s="300">
        <v>1.08</v>
      </c>
      <c r="G63" s="295">
        <f t="shared" si="101"/>
        <v>67.845600000000005</v>
      </c>
      <c r="H63" s="185">
        <f t="shared" si="102"/>
        <v>40.707360000000001</v>
      </c>
      <c r="I63" s="186">
        <f t="shared" si="103"/>
        <v>40.707360000000001</v>
      </c>
      <c r="J63" s="187">
        <f t="shared" si="104"/>
        <v>40.707360000000001</v>
      </c>
      <c r="K63" s="187">
        <f t="shared" si="105"/>
        <v>39.893212800000001</v>
      </c>
      <c r="L63" s="187">
        <f t="shared" si="106"/>
        <v>39.0790656</v>
      </c>
      <c r="M63" s="187">
        <f t="shared" si="107"/>
        <v>38.264918399999999</v>
      </c>
      <c r="N63" s="187">
        <f t="shared" si="108"/>
        <v>37.450771200000005</v>
      </c>
      <c r="O63" s="187">
        <f t="shared" si="109"/>
        <v>36.636624000000005</v>
      </c>
      <c r="P63" s="187">
        <f t="shared" si="110"/>
        <v>35.822476800000004</v>
      </c>
      <c r="Q63" s="187">
        <f t="shared" si="111"/>
        <v>35.008329600000003</v>
      </c>
      <c r="R63" s="187">
        <f t="shared" si="112"/>
        <v>34.194182400000003</v>
      </c>
      <c r="S63" s="187">
        <f t="shared" si="113"/>
        <v>33.380035200000002</v>
      </c>
      <c r="T63" s="187">
        <f t="shared" si="114"/>
        <v>32.565888000000001</v>
      </c>
      <c r="U63" s="187">
        <f t="shared" si="115"/>
        <v>31.751740800000004</v>
      </c>
      <c r="V63" s="206">
        <f t="shared" si="116"/>
        <v>30.937593600000003</v>
      </c>
      <c r="W63" s="216"/>
      <c r="X63" s="74"/>
      <c r="Y63" s="186">
        <f t="shared" si="117"/>
        <v>28.65798144</v>
      </c>
      <c r="Z63" s="187">
        <f t="shared" si="118"/>
        <v>12.049378560000001</v>
      </c>
      <c r="AA63" s="188">
        <f>(Y63*AF2)+Z63</f>
        <v>40.707360000000001</v>
      </c>
      <c r="AB63" s="186">
        <f t="shared" si="119"/>
        <v>40.707360000000001</v>
      </c>
      <c r="AC63" s="187">
        <f t="shared" si="120"/>
        <v>40.707360000000001</v>
      </c>
      <c r="AD63" s="187">
        <f t="shared" si="121"/>
        <v>39.893212800000001</v>
      </c>
      <c r="AE63" s="187">
        <f t="shared" si="122"/>
        <v>39.0790656</v>
      </c>
      <c r="AF63" s="187">
        <f t="shared" si="123"/>
        <v>38.264918399999999</v>
      </c>
      <c r="AG63" s="187">
        <f t="shared" si="124"/>
        <v>37.450771200000005</v>
      </c>
      <c r="AH63" s="187">
        <f t="shared" si="125"/>
        <v>36.636624000000005</v>
      </c>
      <c r="AI63" s="187">
        <f t="shared" si="126"/>
        <v>35.822476800000004</v>
      </c>
      <c r="AJ63" s="187">
        <f t="shared" si="127"/>
        <v>35.008329600000003</v>
      </c>
      <c r="AK63" s="187">
        <f t="shared" si="128"/>
        <v>34.194182400000003</v>
      </c>
      <c r="AL63" s="187">
        <f t="shared" si="129"/>
        <v>33.380035200000002</v>
      </c>
      <c r="AM63" s="187">
        <f t="shared" si="130"/>
        <v>32.565888000000001</v>
      </c>
      <c r="AN63" s="187">
        <f t="shared" si="131"/>
        <v>31.751740800000004</v>
      </c>
      <c r="AO63" s="188">
        <f t="shared" si="132"/>
        <v>30.937593600000003</v>
      </c>
      <c r="AP63" s="216"/>
      <c r="AR63" s="308">
        <f t="shared" si="100"/>
        <v>47.763302400000001</v>
      </c>
      <c r="AS63" s="303">
        <f t="shared" si="133"/>
        <v>20.082297600000004</v>
      </c>
      <c r="AT63" s="310">
        <f>(AR63*AY2)+AS63</f>
        <v>67.845600000000005</v>
      </c>
      <c r="AU63" s="308">
        <f t="shared" si="134"/>
        <v>67.845600000000005</v>
      </c>
      <c r="AV63" s="309">
        <f t="shared" si="135"/>
        <v>67.845600000000005</v>
      </c>
      <c r="AW63" s="309">
        <f t="shared" si="136"/>
        <v>66.488687999999996</v>
      </c>
      <c r="AX63" s="309">
        <f t="shared" si="137"/>
        <v>65.131776000000002</v>
      </c>
      <c r="AY63" s="309">
        <f t="shared" si="138"/>
        <v>63.774864000000001</v>
      </c>
      <c r="AZ63" s="309">
        <f t="shared" si="139"/>
        <v>62.417952000000007</v>
      </c>
      <c r="BA63" s="309">
        <f t="shared" si="140"/>
        <v>61.061040000000006</v>
      </c>
      <c r="BB63" s="309">
        <f t="shared" si="141"/>
        <v>59.704128000000004</v>
      </c>
      <c r="BC63" s="309">
        <f t="shared" si="142"/>
        <v>58.347216000000003</v>
      </c>
      <c r="BD63" s="309">
        <f t="shared" si="143"/>
        <v>56.990304000000002</v>
      </c>
      <c r="BE63" s="309">
        <f t="shared" si="144"/>
        <v>55.633392000000001</v>
      </c>
      <c r="BF63" s="309">
        <f t="shared" si="145"/>
        <v>54.276480000000006</v>
      </c>
      <c r="BG63" s="309">
        <f t="shared" si="146"/>
        <v>52.919568000000005</v>
      </c>
      <c r="BH63" s="310">
        <f t="shared" si="147"/>
        <v>51.562656000000004</v>
      </c>
      <c r="BI63" s="216"/>
    </row>
    <row r="64" spans="1:61" x14ac:dyDescent="0.25">
      <c r="A64" s="13"/>
      <c r="B64" s="74"/>
      <c r="C64" s="209" t="s">
        <v>106</v>
      </c>
      <c r="D64" s="104">
        <f>D53+D54+D56+D57+D58+D62</f>
        <v>0.8380895178938218</v>
      </c>
      <c r="E64" s="74"/>
      <c r="G64" s="159"/>
      <c r="H64" s="159"/>
      <c r="I64" s="159"/>
      <c r="J64" s="159"/>
      <c r="K64" s="159"/>
      <c r="L64" s="159"/>
      <c r="M64" s="159"/>
      <c r="N64" s="159"/>
      <c r="O64" s="159"/>
      <c r="P64" s="159"/>
      <c r="Q64" s="159"/>
      <c r="R64" s="159"/>
      <c r="S64" s="159"/>
      <c r="T64" s="159"/>
      <c r="U64" s="159"/>
      <c r="V64" s="159"/>
      <c r="W64" s="74"/>
      <c r="X64" s="74"/>
      <c r="Y64" s="159"/>
      <c r="Z64" s="159"/>
      <c r="AA64" s="159"/>
      <c r="AB64" s="74"/>
      <c r="AC64" s="74"/>
      <c r="AD64" s="74"/>
      <c r="AE64" s="74"/>
      <c r="AF64" s="74"/>
      <c r="AG64" s="74"/>
      <c r="AH64" s="74"/>
      <c r="AI64" s="74"/>
      <c r="AJ64" s="74"/>
      <c r="AK64" s="74"/>
      <c r="AL64" s="74"/>
      <c r="AM64" s="74"/>
      <c r="AN64" s="74"/>
      <c r="AO64" s="74"/>
      <c r="AP64" s="74"/>
      <c r="AR64" s="159"/>
      <c r="AS64" s="159"/>
      <c r="AT64" s="159"/>
      <c r="AU64" s="74"/>
      <c r="AV64" s="74"/>
      <c r="AW64" s="74"/>
      <c r="AX64" s="74"/>
      <c r="AY64" s="74"/>
      <c r="AZ64" s="74"/>
      <c r="BA64" s="74"/>
      <c r="BB64" s="74"/>
      <c r="BC64" s="74"/>
      <c r="BD64" s="74"/>
      <c r="BE64" s="74"/>
      <c r="BF64" s="74"/>
      <c r="BG64" s="74"/>
      <c r="BH64" s="74"/>
      <c r="BI64" s="74"/>
    </row>
    <row r="65" spans="1:61" ht="15.75" thickBot="1" x14ac:dyDescent="0.3">
      <c r="A65" s="13"/>
      <c r="B65" s="74"/>
      <c r="C65" s="74"/>
      <c r="E65" s="74"/>
      <c r="G65" s="159"/>
      <c r="H65" s="159"/>
      <c r="I65" s="159"/>
      <c r="J65" s="159"/>
      <c r="K65" s="159"/>
      <c r="L65" s="159"/>
      <c r="M65" s="159"/>
      <c r="N65" s="159"/>
      <c r="O65" s="159"/>
      <c r="P65" s="159"/>
      <c r="Q65" s="159"/>
      <c r="R65" s="159"/>
      <c r="S65" s="159"/>
      <c r="T65" s="159"/>
      <c r="U65" s="159"/>
      <c r="V65" s="159"/>
      <c r="W65" s="74"/>
      <c r="X65" s="74"/>
      <c r="Y65" s="159"/>
      <c r="Z65" s="159"/>
      <c r="AA65" s="159"/>
      <c r="AB65" s="74"/>
      <c r="AC65" s="74"/>
      <c r="AD65" s="74"/>
      <c r="AE65" s="74"/>
      <c r="AF65" s="74"/>
      <c r="AG65" s="74"/>
      <c r="AH65" s="74"/>
      <c r="AI65" s="74"/>
      <c r="AJ65" s="74"/>
      <c r="AK65" s="74"/>
      <c r="AL65" s="74"/>
      <c r="AM65" s="74"/>
      <c r="AN65" s="74"/>
      <c r="AO65" s="74"/>
      <c r="AP65" s="74"/>
      <c r="AR65" s="159"/>
      <c r="AS65" s="159"/>
      <c r="AT65" s="159"/>
      <c r="AU65" s="74"/>
      <c r="AV65" s="74"/>
      <c r="AW65" s="74"/>
      <c r="AX65" s="74"/>
      <c r="AY65" s="74"/>
      <c r="AZ65" s="74"/>
      <c r="BA65" s="74"/>
      <c r="BB65" s="74"/>
      <c r="BC65" s="74"/>
      <c r="BD65" s="74"/>
      <c r="BE65" s="74"/>
      <c r="BF65" s="74"/>
      <c r="BG65" s="74"/>
      <c r="BH65" s="74"/>
      <c r="BI65" s="74"/>
    </row>
    <row r="66" spans="1:61" x14ac:dyDescent="0.25">
      <c r="A66" s="118"/>
      <c r="B66" s="137"/>
      <c r="C66" s="137"/>
      <c r="D66" s="83"/>
      <c r="E66" s="137"/>
      <c r="F66" s="147"/>
      <c r="G66" s="217"/>
      <c r="H66" s="217"/>
      <c r="I66" s="265" t="s">
        <v>89</v>
      </c>
      <c r="J66" s="137"/>
      <c r="K66" s="137"/>
      <c r="L66" s="137"/>
      <c r="M66" s="137"/>
      <c r="N66" s="137"/>
      <c r="O66" s="137"/>
      <c r="P66" s="137"/>
      <c r="Q66" s="137"/>
      <c r="R66" s="137"/>
      <c r="S66" s="137"/>
      <c r="T66" s="137"/>
      <c r="U66" s="137"/>
      <c r="V66" s="168"/>
      <c r="W66" s="269"/>
      <c r="X66" s="74"/>
      <c r="Y66" s="162"/>
      <c r="Z66" s="137"/>
      <c r="AA66" s="168"/>
      <c r="AB66" s="164" t="s">
        <v>1922</v>
      </c>
      <c r="AC66" s="169"/>
      <c r="AD66" s="169"/>
      <c r="AE66" s="169"/>
      <c r="AF66" s="169"/>
      <c r="AG66" s="169"/>
      <c r="AH66" s="169"/>
      <c r="AI66" s="169"/>
      <c r="AJ66" s="169"/>
      <c r="AK66" s="169"/>
      <c r="AL66" s="169"/>
      <c r="AM66" s="169"/>
      <c r="AN66" s="169"/>
      <c r="AO66" s="170"/>
      <c r="AP66" s="195"/>
      <c r="AR66" s="162"/>
      <c r="AS66" s="137"/>
      <c r="AT66" s="168"/>
      <c r="AU66" s="164" t="s">
        <v>1929</v>
      </c>
      <c r="AV66" s="169"/>
      <c r="AW66" s="169"/>
      <c r="AX66" s="169"/>
      <c r="AY66" s="169"/>
      <c r="AZ66" s="169"/>
      <c r="BA66" s="169"/>
      <c r="BB66" s="169"/>
      <c r="BC66" s="169"/>
      <c r="BD66" s="169"/>
      <c r="BE66" s="169"/>
      <c r="BF66" s="169"/>
      <c r="BG66" s="169"/>
      <c r="BH66" s="170"/>
      <c r="BI66" s="195"/>
    </row>
    <row r="67" spans="1:61" ht="30" x14ac:dyDescent="0.25">
      <c r="A67" s="119"/>
      <c r="B67" s="138"/>
      <c r="C67" s="138"/>
      <c r="D67" s="84"/>
      <c r="E67" s="138"/>
      <c r="F67" s="148"/>
      <c r="G67" s="219"/>
      <c r="H67" s="219"/>
      <c r="I67" s="80" t="s">
        <v>1900</v>
      </c>
      <c r="J67" s="71" t="s">
        <v>1901</v>
      </c>
      <c r="K67" s="71" t="s">
        <v>1902</v>
      </c>
      <c r="L67" s="71" t="s">
        <v>1903</v>
      </c>
      <c r="M67" s="71" t="s">
        <v>1904</v>
      </c>
      <c r="N67" s="71" t="s">
        <v>1905</v>
      </c>
      <c r="O67" s="71" t="s">
        <v>1906</v>
      </c>
      <c r="P67" s="71" t="s">
        <v>1907</v>
      </c>
      <c r="Q67" s="71" t="s">
        <v>1908</v>
      </c>
      <c r="R67" s="71" t="s">
        <v>1909</v>
      </c>
      <c r="S67" s="71" t="s">
        <v>1910</v>
      </c>
      <c r="T67" s="71" t="s">
        <v>1911</v>
      </c>
      <c r="U67" s="71" t="s">
        <v>1912</v>
      </c>
      <c r="V67" s="81" t="s">
        <v>1913</v>
      </c>
      <c r="W67" s="102" t="s">
        <v>1914</v>
      </c>
      <c r="X67" s="74"/>
      <c r="Y67" s="171"/>
      <c r="Z67" s="138"/>
      <c r="AA67" s="173"/>
      <c r="AB67" s="77" t="s">
        <v>1900</v>
      </c>
      <c r="AC67" s="75" t="s">
        <v>1901</v>
      </c>
      <c r="AD67" s="75" t="s">
        <v>1902</v>
      </c>
      <c r="AE67" s="75" t="s">
        <v>1903</v>
      </c>
      <c r="AF67" s="75" t="s">
        <v>1904</v>
      </c>
      <c r="AG67" s="75" t="s">
        <v>1905</v>
      </c>
      <c r="AH67" s="75" t="s">
        <v>1906</v>
      </c>
      <c r="AI67" s="75" t="s">
        <v>1907</v>
      </c>
      <c r="AJ67" s="75" t="s">
        <v>1908</v>
      </c>
      <c r="AK67" s="75" t="s">
        <v>1909</v>
      </c>
      <c r="AL67" s="75" t="s">
        <v>1910</v>
      </c>
      <c r="AM67" s="75" t="s">
        <v>1911</v>
      </c>
      <c r="AN67" s="75" t="s">
        <v>1912</v>
      </c>
      <c r="AO67" s="78" t="s">
        <v>1913</v>
      </c>
      <c r="AP67" s="101" t="s">
        <v>1914</v>
      </c>
      <c r="AR67" s="171"/>
      <c r="AS67" s="138"/>
      <c r="AT67" s="173"/>
      <c r="AU67" s="77" t="s">
        <v>1900</v>
      </c>
      <c r="AV67" s="75" t="s">
        <v>1901</v>
      </c>
      <c r="AW67" s="75" t="s">
        <v>1902</v>
      </c>
      <c r="AX67" s="75" t="s">
        <v>1903</v>
      </c>
      <c r="AY67" s="75" t="s">
        <v>1904</v>
      </c>
      <c r="AZ67" s="75" t="s">
        <v>1905</v>
      </c>
      <c r="BA67" s="75" t="s">
        <v>1906</v>
      </c>
      <c r="BB67" s="75" t="s">
        <v>1907</v>
      </c>
      <c r="BC67" s="75" t="s">
        <v>1908</v>
      </c>
      <c r="BD67" s="75" t="s">
        <v>1909</v>
      </c>
      <c r="BE67" s="75" t="s">
        <v>1910</v>
      </c>
      <c r="BF67" s="75" t="s">
        <v>1911</v>
      </c>
      <c r="BG67" s="75" t="s">
        <v>1912</v>
      </c>
      <c r="BH67" s="78" t="s">
        <v>1913</v>
      </c>
      <c r="BI67" s="101" t="s">
        <v>1914</v>
      </c>
    </row>
    <row r="68" spans="1:61" ht="60" customHeight="1" x14ac:dyDescent="0.25">
      <c r="A68" s="31" t="s">
        <v>66</v>
      </c>
      <c r="B68" s="2" t="s">
        <v>1883</v>
      </c>
      <c r="C68" s="212"/>
      <c r="D68" s="3" t="s">
        <v>1920</v>
      </c>
      <c r="E68" s="4" t="s">
        <v>3</v>
      </c>
      <c r="F68" s="5" t="s">
        <v>4</v>
      </c>
      <c r="G68" s="5" t="s">
        <v>1921</v>
      </c>
      <c r="H68" s="27" t="s">
        <v>91</v>
      </c>
      <c r="I68" s="31" t="s">
        <v>93</v>
      </c>
      <c r="J68" s="1" t="s">
        <v>93</v>
      </c>
      <c r="K68" s="1" t="s">
        <v>94</v>
      </c>
      <c r="L68" s="1" t="s">
        <v>95</v>
      </c>
      <c r="M68" s="1" t="s">
        <v>96</v>
      </c>
      <c r="N68" s="1" t="s">
        <v>97</v>
      </c>
      <c r="O68" s="1" t="s">
        <v>98</v>
      </c>
      <c r="P68" s="1" t="s">
        <v>99</v>
      </c>
      <c r="Q68" s="1" t="s">
        <v>100</v>
      </c>
      <c r="R68" s="1" t="s">
        <v>101</v>
      </c>
      <c r="S68" s="1" t="s">
        <v>102</v>
      </c>
      <c r="T68" s="1" t="s">
        <v>103</v>
      </c>
      <c r="U68" s="1" t="s">
        <v>104</v>
      </c>
      <c r="V68" s="32" t="s">
        <v>105</v>
      </c>
      <c r="W68" s="33" t="s">
        <v>68</v>
      </c>
      <c r="X68" s="74"/>
      <c r="Y68" s="31" t="s">
        <v>1881</v>
      </c>
      <c r="Z68" s="1" t="s">
        <v>1879</v>
      </c>
      <c r="AA68" s="32" t="s">
        <v>1882</v>
      </c>
      <c r="AB68" s="31" t="s">
        <v>93</v>
      </c>
      <c r="AC68" s="1" t="s">
        <v>93</v>
      </c>
      <c r="AD68" s="1" t="s">
        <v>94</v>
      </c>
      <c r="AE68" s="1" t="s">
        <v>95</v>
      </c>
      <c r="AF68" s="1" t="s">
        <v>96</v>
      </c>
      <c r="AG68" s="1" t="s">
        <v>97</v>
      </c>
      <c r="AH68" s="1" t="s">
        <v>98</v>
      </c>
      <c r="AI68" s="1" t="s">
        <v>99</v>
      </c>
      <c r="AJ68" s="1" t="s">
        <v>100</v>
      </c>
      <c r="AK68" s="1" t="s">
        <v>101</v>
      </c>
      <c r="AL68" s="1" t="s">
        <v>102</v>
      </c>
      <c r="AM68" s="1" t="s">
        <v>103</v>
      </c>
      <c r="AN68" s="1" t="s">
        <v>104</v>
      </c>
      <c r="AO68" s="32" t="s">
        <v>105</v>
      </c>
      <c r="AP68" s="33" t="s">
        <v>68</v>
      </c>
      <c r="AR68" s="31" t="s">
        <v>1881</v>
      </c>
      <c r="AS68" s="1" t="s">
        <v>1879</v>
      </c>
      <c r="AT68" s="32" t="s">
        <v>1934</v>
      </c>
      <c r="AU68" s="1" t="s">
        <v>1933</v>
      </c>
      <c r="AV68" s="1" t="s">
        <v>1933</v>
      </c>
      <c r="AW68" s="1" t="s">
        <v>1937</v>
      </c>
      <c r="AX68" s="1" t="s">
        <v>1938</v>
      </c>
      <c r="AY68" s="1" t="s">
        <v>1939</v>
      </c>
      <c r="AZ68" s="1" t="s">
        <v>1940</v>
      </c>
      <c r="BA68" s="1" t="s">
        <v>1941</v>
      </c>
      <c r="BB68" s="1" t="s">
        <v>1942</v>
      </c>
      <c r="BC68" s="1" t="s">
        <v>1943</v>
      </c>
      <c r="BD68" s="1" t="s">
        <v>1944</v>
      </c>
      <c r="BE68" s="1" t="s">
        <v>1945</v>
      </c>
      <c r="BF68" s="1" t="s">
        <v>1946</v>
      </c>
      <c r="BG68" s="1" t="s">
        <v>1947</v>
      </c>
      <c r="BH68" s="32" t="s">
        <v>1948</v>
      </c>
      <c r="BI68" s="31" t="s">
        <v>1949</v>
      </c>
    </row>
    <row r="69" spans="1:61" x14ac:dyDescent="0.25">
      <c r="A69" s="111" t="s">
        <v>49</v>
      </c>
      <c r="B69" s="58" t="s">
        <v>10</v>
      </c>
      <c r="C69" s="73"/>
      <c r="D69" s="66">
        <v>4.3500683618374952E-3</v>
      </c>
      <c r="E69" s="295">
        <v>58.48</v>
      </c>
      <c r="F69" s="298">
        <v>1.49</v>
      </c>
      <c r="G69" s="295">
        <f>E69*F69</f>
        <v>87.135199999999998</v>
      </c>
      <c r="H69" s="263">
        <f>G69*0.6</f>
        <v>52.281119999999994</v>
      </c>
      <c r="I69" s="175">
        <f>H69*1</f>
        <v>52.281119999999994</v>
      </c>
      <c r="J69" s="176">
        <f>H69*1</f>
        <v>52.281119999999994</v>
      </c>
      <c r="K69" s="176">
        <f>H69*0.98</f>
        <v>51.235497599999995</v>
      </c>
      <c r="L69" s="176">
        <f>H69*0.96</f>
        <v>50.189875199999996</v>
      </c>
      <c r="M69" s="176">
        <f>H69*0.94</f>
        <v>49.14425279999999</v>
      </c>
      <c r="N69" s="176">
        <f>H69*0.92</f>
        <v>48.098630399999998</v>
      </c>
      <c r="O69" s="176">
        <f>H69*0.9</f>
        <v>47.053007999999998</v>
      </c>
      <c r="P69" s="176">
        <f>H69*0.88</f>
        <v>46.007385599999992</v>
      </c>
      <c r="Q69" s="176">
        <f>H69*0.86</f>
        <v>44.961763199999993</v>
      </c>
      <c r="R69" s="176">
        <f>H69*0.84</f>
        <v>43.916140799999994</v>
      </c>
      <c r="S69" s="176">
        <f>H69*0.82</f>
        <v>42.870518399999995</v>
      </c>
      <c r="T69" s="176">
        <f>H69*0.8</f>
        <v>41.824895999999995</v>
      </c>
      <c r="U69" s="176">
        <f>H69*0.78</f>
        <v>40.779273599999996</v>
      </c>
      <c r="V69" s="177">
        <f>H69*0.76</f>
        <v>39.733651199999997</v>
      </c>
      <c r="W69" s="213"/>
      <c r="X69" s="74"/>
      <c r="Y69" s="175">
        <f>H69*0.704</f>
        <v>36.805908479999992</v>
      </c>
      <c r="Z69" s="176">
        <f>H69-Y69</f>
        <v>15.475211520000002</v>
      </c>
      <c r="AA69" s="177">
        <f>(Y69*AF2)+Z69</f>
        <v>52.281119999999994</v>
      </c>
      <c r="AB69" s="175">
        <f>AA69*1</f>
        <v>52.281119999999994</v>
      </c>
      <c r="AC69" s="176">
        <f>AA69*1</f>
        <v>52.281119999999994</v>
      </c>
      <c r="AD69" s="176">
        <f>AA69*0.98</f>
        <v>51.235497599999995</v>
      </c>
      <c r="AE69" s="176">
        <f>AA69*0.96</f>
        <v>50.189875199999996</v>
      </c>
      <c r="AF69" s="176">
        <f>AA69*0.94</f>
        <v>49.14425279999999</v>
      </c>
      <c r="AG69" s="176">
        <f>AA69*0.92</f>
        <v>48.098630399999998</v>
      </c>
      <c r="AH69" s="176">
        <f>AA69*0.9</f>
        <v>47.053007999999998</v>
      </c>
      <c r="AI69" s="176">
        <f>AA69*0.88</f>
        <v>46.007385599999992</v>
      </c>
      <c r="AJ69" s="176">
        <f>AA69*0.86</f>
        <v>44.961763199999993</v>
      </c>
      <c r="AK69" s="176">
        <f>AA69*0.84</f>
        <v>43.916140799999994</v>
      </c>
      <c r="AL69" s="176">
        <f>AA69*0.82</f>
        <v>42.870518399999995</v>
      </c>
      <c r="AM69" s="176">
        <f>AA69*0.8</f>
        <v>41.824895999999995</v>
      </c>
      <c r="AN69" s="176">
        <f>AA69*0.78</f>
        <v>40.779273599999996</v>
      </c>
      <c r="AO69" s="177">
        <f>AA69*0.76</f>
        <v>39.733651199999997</v>
      </c>
      <c r="AP69" s="213"/>
      <c r="AR69" s="302">
        <f t="shared" ref="AR69:AR84" si="148">G69*0.704</f>
        <v>61.343180799999992</v>
      </c>
      <c r="AS69" s="303">
        <f>G69-AR69</f>
        <v>25.792019200000006</v>
      </c>
      <c r="AT69" s="304">
        <f>(AR69*AY2)+AS69</f>
        <v>87.135199999999998</v>
      </c>
      <c r="AU69" s="302">
        <f>AT69*1</f>
        <v>87.135199999999998</v>
      </c>
      <c r="AV69" s="303">
        <f>AT69*1</f>
        <v>87.135199999999998</v>
      </c>
      <c r="AW69" s="303">
        <f>AT69*0.98</f>
        <v>85.392495999999994</v>
      </c>
      <c r="AX69" s="303">
        <f>AT69*0.96</f>
        <v>83.649791999999991</v>
      </c>
      <c r="AY69" s="303">
        <f>AT69*0.94</f>
        <v>81.907087999999987</v>
      </c>
      <c r="AZ69" s="303">
        <f>AT69*0.92</f>
        <v>80.164383999999998</v>
      </c>
      <c r="BA69" s="303">
        <f>AT69*0.9</f>
        <v>78.421679999999995</v>
      </c>
      <c r="BB69" s="303">
        <f>AT69*0.88</f>
        <v>76.678975999999992</v>
      </c>
      <c r="BC69" s="303">
        <f>AT69*0.86</f>
        <v>74.936272000000002</v>
      </c>
      <c r="BD69" s="303">
        <f>AT69*0.84</f>
        <v>73.193567999999999</v>
      </c>
      <c r="BE69" s="303">
        <f>AT69*0.82</f>
        <v>71.450863999999996</v>
      </c>
      <c r="BF69" s="303">
        <f>AT69*0.8</f>
        <v>69.708160000000007</v>
      </c>
      <c r="BG69" s="303">
        <f>AT69*0.78</f>
        <v>67.965456000000003</v>
      </c>
      <c r="BH69" s="304">
        <f>AT69*0.76</f>
        <v>66.222752</v>
      </c>
      <c r="BI69" s="213"/>
    </row>
    <row r="70" spans="1:61" x14ac:dyDescent="0.25">
      <c r="A70" s="111" t="s">
        <v>50</v>
      </c>
      <c r="B70" s="58" t="s">
        <v>1884</v>
      </c>
      <c r="C70" s="73"/>
      <c r="D70" s="66">
        <v>1.0621110692957146E-2</v>
      </c>
      <c r="E70" s="295">
        <v>58.48</v>
      </c>
      <c r="F70" s="298">
        <v>1.63</v>
      </c>
      <c r="G70" s="295">
        <f t="shared" ref="G70:G84" si="149">E70*F70</f>
        <v>95.322399999999988</v>
      </c>
      <c r="H70" s="263">
        <f t="shared" ref="H70:H84" si="150">G70*0.6</f>
        <v>57.193439999999988</v>
      </c>
      <c r="I70" s="175">
        <f t="shared" ref="I70:I84" si="151">H70*1</f>
        <v>57.193439999999988</v>
      </c>
      <c r="J70" s="176">
        <f t="shared" ref="J70:J84" si="152">H70*1</f>
        <v>57.193439999999988</v>
      </c>
      <c r="K70" s="176">
        <f t="shared" ref="K70:K84" si="153">H70*0.98</f>
        <v>56.049571199999988</v>
      </c>
      <c r="L70" s="176">
        <f t="shared" ref="L70:L84" si="154">H70*0.96</f>
        <v>54.905702399999988</v>
      </c>
      <c r="M70" s="176">
        <f t="shared" ref="M70:M84" si="155">H70*0.94</f>
        <v>53.761833599999989</v>
      </c>
      <c r="N70" s="176">
        <f t="shared" ref="N70:N84" si="156">H70*0.92</f>
        <v>52.617964799999989</v>
      </c>
      <c r="O70" s="176">
        <f t="shared" ref="O70:O84" si="157">H70*0.9</f>
        <v>51.474095999999989</v>
      </c>
      <c r="P70" s="176">
        <f t="shared" ref="P70:P84" si="158">H70*0.88</f>
        <v>50.330227199999989</v>
      </c>
      <c r="Q70" s="176">
        <f t="shared" ref="Q70:Q84" si="159">H70*0.86</f>
        <v>49.186358399999989</v>
      </c>
      <c r="R70" s="176">
        <f t="shared" ref="R70:R84" si="160">H70*0.84</f>
        <v>48.042489599999989</v>
      </c>
      <c r="S70" s="176">
        <f t="shared" ref="S70:S84" si="161">H70*0.82</f>
        <v>46.898620799999989</v>
      </c>
      <c r="T70" s="176">
        <f t="shared" ref="T70:T84" si="162">H70*0.8</f>
        <v>45.754751999999996</v>
      </c>
      <c r="U70" s="176">
        <f t="shared" ref="U70:U84" si="163">H70*0.78</f>
        <v>44.610883199999989</v>
      </c>
      <c r="V70" s="177">
        <f t="shared" ref="V70:V84" si="164">H70*0.76</f>
        <v>43.467014399999989</v>
      </c>
      <c r="W70" s="213"/>
      <c r="X70" s="74"/>
      <c r="Y70" s="175">
        <f t="shared" ref="Y70:Y84" si="165">H70*0.704</f>
        <v>40.264181759999992</v>
      </c>
      <c r="Z70" s="176">
        <f t="shared" ref="Z70:Z84" si="166">H70-Y70</f>
        <v>16.929258239999996</v>
      </c>
      <c r="AA70" s="177">
        <f>(Y70*AF2)+Z70</f>
        <v>57.193439999999988</v>
      </c>
      <c r="AB70" s="175">
        <f t="shared" ref="AB70:AB84" si="167">AA70*1</f>
        <v>57.193439999999988</v>
      </c>
      <c r="AC70" s="176">
        <f t="shared" ref="AC70:AC84" si="168">AA70*1</f>
        <v>57.193439999999988</v>
      </c>
      <c r="AD70" s="176">
        <f t="shared" ref="AD70:AD84" si="169">AA70*0.98</f>
        <v>56.049571199999988</v>
      </c>
      <c r="AE70" s="176">
        <f t="shared" ref="AE70:AE84" si="170">AA70*0.96</f>
        <v>54.905702399999988</v>
      </c>
      <c r="AF70" s="176">
        <f t="shared" ref="AF70:AF84" si="171">AA70*0.94</f>
        <v>53.761833599999989</v>
      </c>
      <c r="AG70" s="176">
        <f t="shared" ref="AG70:AG84" si="172">AA70*0.92</f>
        <v>52.617964799999989</v>
      </c>
      <c r="AH70" s="176">
        <f t="shared" ref="AH70:AH84" si="173">AA70*0.9</f>
        <v>51.474095999999989</v>
      </c>
      <c r="AI70" s="176">
        <f t="shared" ref="AI70:AI84" si="174">AA70*0.88</f>
        <v>50.330227199999989</v>
      </c>
      <c r="AJ70" s="176">
        <f t="shared" ref="AJ70:AJ84" si="175">AA70*0.86</f>
        <v>49.186358399999989</v>
      </c>
      <c r="AK70" s="176">
        <f t="shared" ref="AK70:AK84" si="176">AA70*0.84</f>
        <v>48.042489599999989</v>
      </c>
      <c r="AL70" s="176">
        <f t="shared" ref="AL70:AL84" si="177">AA70*0.82</f>
        <v>46.898620799999989</v>
      </c>
      <c r="AM70" s="176">
        <f t="shared" ref="AM70:AM84" si="178">AA70*0.8</f>
        <v>45.754751999999996</v>
      </c>
      <c r="AN70" s="176">
        <f t="shared" ref="AN70:AN84" si="179">AA70*0.78</f>
        <v>44.610883199999989</v>
      </c>
      <c r="AO70" s="177">
        <f t="shared" ref="AO70:AO84" si="180">AA70*0.76</f>
        <v>43.467014399999989</v>
      </c>
      <c r="AP70" s="213"/>
      <c r="AR70" s="302">
        <f t="shared" si="148"/>
        <v>67.106969599999985</v>
      </c>
      <c r="AS70" s="303">
        <f t="shared" ref="AS70:AS84" si="181">G70-AR70</f>
        <v>28.215430400000002</v>
      </c>
      <c r="AT70" s="304">
        <f>(AR70*AY2)+AS70</f>
        <v>95.322399999999988</v>
      </c>
      <c r="AU70" s="302">
        <f t="shared" ref="AU70:AU84" si="182">AT70*1</f>
        <v>95.322399999999988</v>
      </c>
      <c r="AV70" s="303">
        <f t="shared" ref="AV70:AV84" si="183">AT70*1</f>
        <v>95.322399999999988</v>
      </c>
      <c r="AW70" s="303">
        <f t="shared" ref="AW70:AW84" si="184">AT70*0.98</f>
        <v>93.41595199999999</v>
      </c>
      <c r="AX70" s="303">
        <f t="shared" ref="AX70:AX84" si="185">AT70*0.96</f>
        <v>91.509503999999978</v>
      </c>
      <c r="AY70" s="303">
        <f t="shared" ref="AY70:AY84" si="186">AT70*0.94</f>
        <v>89.603055999999981</v>
      </c>
      <c r="AZ70" s="303">
        <f t="shared" ref="AZ70:AZ84" si="187">AT70*0.92</f>
        <v>87.696607999999998</v>
      </c>
      <c r="BA70" s="303">
        <f t="shared" ref="BA70:BA84" si="188">AT70*0.9</f>
        <v>85.790159999999986</v>
      </c>
      <c r="BB70" s="303">
        <f t="shared" ref="BB70:BB84" si="189">AT70*0.88</f>
        <v>83.883711999999989</v>
      </c>
      <c r="BC70" s="303">
        <f t="shared" ref="BC70:BC84" si="190">AT70*0.86</f>
        <v>81.977263999999991</v>
      </c>
      <c r="BD70" s="303">
        <f t="shared" ref="BD70:BD84" si="191">AT70*0.84</f>
        <v>80.070815999999994</v>
      </c>
      <c r="BE70" s="303">
        <f t="shared" ref="BE70:BE84" si="192">AT70*0.82</f>
        <v>78.164367999999982</v>
      </c>
      <c r="BF70" s="303">
        <f t="shared" ref="BF70:BF84" si="193">AT70*0.8</f>
        <v>76.257919999999999</v>
      </c>
      <c r="BG70" s="303">
        <f t="shared" ref="BG70:BG84" si="194">AT70*0.78</f>
        <v>74.351471999999987</v>
      </c>
      <c r="BH70" s="304">
        <f t="shared" ref="BH70:BH84" si="195">AT70*0.76</f>
        <v>72.445023999999989</v>
      </c>
      <c r="BI70" s="213"/>
    </row>
    <row r="71" spans="1:61" x14ac:dyDescent="0.25">
      <c r="A71" s="111" t="s">
        <v>51</v>
      </c>
      <c r="B71" s="58" t="s">
        <v>1885</v>
      </c>
      <c r="C71" s="73"/>
      <c r="D71" s="66">
        <v>4.0650900995079724E-2</v>
      </c>
      <c r="E71" s="295">
        <v>58.48</v>
      </c>
      <c r="F71" s="298">
        <v>1.69</v>
      </c>
      <c r="G71" s="295">
        <f t="shared" si="149"/>
        <v>98.831199999999995</v>
      </c>
      <c r="H71" s="263">
        <f t="shared" si="150"/>
        <v>59.298719999999996</v>
      </c>
      <c r="I71" s="175">
        <f t="shared" si="151"/>
        <v>59.298719999999996</v>
      </c>
      <c r="J71" s="176">
        <f t="shared" si="152"/>
        <v>59.298719999999996</v>
      </c>
      <c r="K71" s="176">
        <f t="shared" si="153"/>
        <v>58.112745599999997</v>
      </c>
      <c r="L71" s="176">
        <f t="shared" si="154"/>
        <v>56.926771199999997</v>
      </c>
      <c r="M71" s="176">
        <f t="shared" si="155"/>
        <v>55.740796799999991</v>
      </c>
      <c r="N71" s="176">
        <f t="shared" si="156"/>
        <v>54.554822399999999</v>
      </c>
      <c r="O71" s="176">
        <f t="shared" si="157"/>
        <v>53.368848</v>
      </c>
      <c r="P71" s="176">
        <f t="shared" si="158"/>
        <v>52.182873599999994</v>
      </c>
      <c r="Q71" s="176">
        <f t="shared" si="159"/>
        <v>50.996899199999994</v>
      </c>
      <c r="R71" s="176">
        <f t="shared" si="160"/>
        <v>49.810924799999995</v>
      </c>
      <c r="S71" s="176">
        <f t="shared" si="161"/>
        <v>48.624950399999996</v>
      </c>
      <c r="T71" s="176">
        <f t="shared" si="162"/>
        <v>47.438975999999997</v>
      </c>
      <c r="U71" s="176">
        <f t="shared" si="163"/>
        <v>46.253001599999997</v>
      </c>
      <c r="V71" s="177">
        <f t="shared" si="164"/>
        <v>45.067027199999998</v>
      </c>
      <c r="W71" s="213"/>
      <c r="X71" s="74"/>
      <c r="Y71" s="175">
        <f t="shared" si="165"/>
        <v>41.746298879999998</v>
      </c>
      <c r="Z71" s="176">
        <f t="shared" si="166"/>
        <v>17.552421119999998</v>
      </c>
      <c r="AA71" s="177">
        <f>(Y71*AF2)+Z71</f>
        <v>59.298719999999996</v>
      </c>
      <c r="AB71" s="175">
        <f t="shared" si="167"/>
        <v>59.298719999999996</v>
      </c>
      <c r="AC71" s="176">
        <f t="shared" si="168"/>
        <v>59.298719999999996</v>
      </c>
      <c r="AD71" s="176">
        <f t="shared" si="169"/>
        <v>58.112745599999997</v>
      </c>
      <c r="AE71" s="176">
        <f t="shared" si="170"/>
        <v>56.926771199999997</v>
      </c>
      <c r="AF71" s="176">
        <f t="shared" si="171"/>
        <v>55.740796799999991</v>
      </c>
      <c r="AG71" s="176">
        <f t="shared" si="172"/>
        <v>54.554822399999999</v>
      </c>
      <c r="AH71" s="176">
        <f t="shared" si="173"/>
        <v>53.368848</v>
      </c>
      <c r="AI71" s="176">
        <f t="shared" si="174"/>
        <v>52.182873599999994</v>
      </c>
      <c r="AJ71" s="176">
        <f t="shared" si="175"/>
        <v>50.996899199999994</v>
      </c>
      <c r="AK71" s="176">
        <f t="shared" si="176"/>
        <v>49.810924799999995</v>
      </c>
      <c r="AL71" s="176">
        <f t="shared" si="177"/>
        <v>48.624950399999996</v>
      </c>
      <c r="AM71" s="176">
        <f t="shared" si="178"/>
        <v>47.438975999999997</v>
      </c>
      <c r="AN71" s="176">
        <f t="shared" si="179"/>
        <v>46.253001599999997</v>
      </c>
      <c r="AO71" s="177">
        <f t="shared" si="180"/>
        <v>45.067027199999998</v>
      </c>
      <c r="AP71" s="213"/>
      <c r="AR71" s="302">
        <f t="shared" si="148"/>
        <v>69.577164799999991</v>
      </c>
      <c r="AS71" s="303">
        <f t="shared" si="181"/>
        <v>29.254035200000004</v>
      </c>
      <c r="AT71" s="304">
        <f>(AR71*AY2)+AS71</f>
        <v>98.831199999999995</v>
      </c>
      <c r="AU71" s="302">
        <f t="shared" si="182"/>
        <v>98.831199999999995</v>
      </c>
      <c r="AV71" s="303">
        <f t="shared" si="183"/>
        <v>98.831199999999995</v>
      </c>
      <c r="AW71" s="303">
        <f t="shared" si="184"/>
        <v>96.854575999999994</v>
      </c>
      <c r="AX71" s="303">
        <f t="shared" si="185"/>
        <v>94.877951999999993</v>
      </c>
      <c r="AY71" s="303">
        <f t="shared" si="186"/>
        <v>92.901327999999992</v>
      </c>
      <c r="AZ71" s="303">
        <f t="shared" si="187"/>
        <v>90.924704000000006</v>
      </c>
      <c r="BA71" s="303">
        <f t="shared" si="188"/>
        <v>88.948080000000004</v>
      </c>
      <c r="BB71" s="303">
        <f t="shared" si="189"/>
        <v>86.971456000000003</v>
      </c>
      <c r="BC71" s="303">
        <f t="shared" si="190"/>
        <v>84.994831999999988</v>
      </c>
      <c r="BD71" s="303">
        <f t="shared" si="191"/>
        <v>83.018207999999987</v>
      </c>
      <c r="BE71" s="303">
        <f t="shared" si="192"/>
        <v>81.041583999999986</v>
      </c>
      <c r="BF71" s="303">
        <f t="shared" si="193"/>
        <v>79.064959999999999</v>
      </c>
      <c r="BG71" s="303">
        <f t="shared" si="194"/>
        <v>77.088335999999998</v>
      </c>
      <c r="BH71" s="304">
        <f t="shared" si="195"/>
        <v>75.111711999999997</v>
      </c>
      <c r="BI71" s="213"/>
    </row>
    <row r="72" spans="1:61" x14ac:dyDescent="0.25">
      <c r="A72" s="111" t="s">
        <v>52</v>
      </c>
      <c r="B72" s="58" t="s">
        <v>1886</v>
      </c>
      <c r="C72" s="73"/>
      <c r="D72" s="66">
        <v>1.5585738668977918E-4</v>
      </c>
      <c r="E72" s="295">
        <v>58.48</v>
      </c>
      <c r="F72" s="298">
        <v>1.53</v>
      </c>
      <c r="G72" s="295">
        <f t="shared" si="149"/>
        <v>89.474400000000003</v>
      </c>
      <c r="H72" s="263">
        <f t="shared" si="150"/>
        <v>53.684640000000002</v>
      </c>
      <c r="I72" s="175">
        <f t="shared" si="151"/>
        <v>53.684640000000002</v>
      </c>
      <c r="J72" s="176">
        <f t="shared" si="152"/>
        <v>53.684640000000002</v>
      </c>
      <c r="K72" s="176">
        <f t="shared" si="153"/>
        <v>52.610947199999998</v>
      </c>
      <c r="L72" s="176">
        <f t="shared" si="154"/>
        <v>51.537254400000002</v>
      </c>
      <c r="M72" s="176">
        <f t="shared" si="155"/>
        <v>50.463561599999998</v>
      </c>
      <c r="N72" s="176">
        <f t="shared" si="156"/>
        <v>49.389868800000002</v>
      </c>
      <c r="O72" s="176">
        <f t="shared" si="157"/>
        <v>48.316176000000006</v>
      </c>
      <c r="P72" s="176">
        <f t="shared" si="158"/>
        <v>47.242483200000002</v>
      </c>
      <c r="Q72" s="176">
        <f t="shared" si="159"/>
        <v>46.168790399999999</v>
      </c>
      <c r="R72" s="176">
        <f t="shared" si="160"/>
        <v>45.095097600000003</v>
      </c>
      <c r="S72" s="176">
        <f t="shared" si="161"/>
        <v>44.021404799999999</v>
      </c>
      <c r="T72" s="176">
        <f t="shared" si="162"/>
        <v>42.947712000000003</v>
      </c>
      <c r="U72" s="176">
        <f t="shared" si="163"/>
        <v>41.874019199999999</v>
      </c>
      <c r="V72" s="177">
        <f t="shared" si="164"/>
        <v>40.800326400000003</v>
      </c>
      <c r="W72" s="213"/>
      <c r="X72" s="74"/>
      <c r="Y72" s="175">
        <f t="shared" si="165"/>
        <v>37.79398656</v>
      </c>
      <c r="Z72" s="176">
        <f t="shared" si="166"/>
        <v>15.890653440000001</v>
      </c>
      <c r="AA72" s="177">
        <f>(Y72*AF2)+Z72</f>
        <v>53.684640000000002</v>
      </c>
      <c r="AB72" s="175">
        <f t="shared" si="167"/>
        <v>53.684640000000002</v>
      </c>
      <c r="AC72" s="176">
        <f t="shared" si="168"/>
        <v>53.684640000000002</v>
      </c>
      <c r="AD72" s="176">
        <f t="shared" si="169"/>
        <v>52.610947199999998</v>
      </c>
      <c r="AE72" s="176">
        <f t="shared" si="170"/>
        <v>51.537254400000002</v>
      </c>
      <c r="AF72" s="176">
        <f t="shared" si="171"/>
        <v>50.463561599999998</v>
      </c>
      <c r="AG72" s="176">
        <f t="shared" si="172"/>
        <v>49.389868800000002</v>
      </c>
      <c r="AH72" s="176">
        <f t="shared" si="173"/>
        <v>48.316176000000006</v>
      </c>
      <c r="AI72" s="176">
        <f t="shared" si="174"/>
        <v>47.242483200000002</v>
      </c>
      <c r="AJ72" s="176">
        <f t="shared" si="175"/>
        <v>46.168790399999999</v>
      </c>
      <c r="AK72" s="176">
        <f t="shared" si="176"/>
        <v>45.095097600000003</v>
      </c>
      <c r="AL72" s="176">
        <f t="shared" si="177"/>
        <v>44.021404799999999</v>
      </c>
      <c r="AM72" s="176">
        <f t="shared" si="178"/>
        <v>42.947712000000003</v>
      </c>
      <c r="AN72" s="176">
        <f t="shared" si="179"/>
        <v>41.874019199999999</v>
      </c>
      <c r="AO72" s="177">
        <f t="shared" si="180"/>
        <v>40.800326400000003</v>
      </c>
      <c r="AP72" s="213"/>
      <c r="AR72" s="302">
        <f t="shared" si="148"/>
        <v>62.989977599999996</v>
      </c>
      <c r="AS72" s="303">
        <f t="shared" si="181"/>
        <v>26.484422400000007</v>
      </c>
      <c r="AT72" s="304">
        <f>(AR72*AY2)+AS72</f>
        <v>89.474400000000003</v>
      </c>
      <c r="AU72" s="302">
        <f t="shared" si="182"/>
        <v>89.474400000000003</v>
      </c>
      <c r="AV72" s="303">
        <f t="shared" si="183"/>
        <v>89.474400000000003</v>
      </c>
      <c r="AW72" s="303">
        <f t="shared" si="184"/>
        <v>87.684911999999997</v>
      </c>
      <c r="AX72" s="303">
        <f t="shared" si="185"/>
        <v>85.895424000000006</v>
      </c>
      <c r="AY72" s="303">
        <f t="shared" si="186"/>
        <v>84.105936</v>
      </c>
      <c r="AZ72" s="303">
        <f t="shared" si="187"/>
        <v>82.316448000000008</v>
      </c>
      <c r="BA72" s="303">
        <f t="shared" si="188"/>
        <v>80.526960000000003</v>
      </c>
      <c r="BB72" s="303">
        <f t="shared" si="189"/>
        <v>78.737471999999997</v>
      </c>
      <c r="BC72" s="303">
        <f t="shared" si="190"/>
        <v>76.947984000000005</v>
      </c>
      <c r="BD72" s="303">
        <f t="shared" si="191"/>
        <v>75.158496</v>
      </c>
      <c r="BE72" s="303">
        <f t="shared" si="192"/>
        <v>73.369007999999994</v>
      </c>
      <c r="BF72" s="303">
        <f t="shared" si="193"/>
        <v>71.579520000000002</v>
      </c>
      <c r="BG72" s="303">
        <f t="shared" si="194"/>
        <v>69.790032000000011</v>
      </c>
      <c r="BH72" s="304">
        <f t="shared" si="195"/>
        <v>68.000544000000005</v>
      </c>
      <c r="BI72" s="213"/>
    </row>
    <row r="73" spans="1:61" x14ac:dyDescent="0.25">
      <c r="A73" s="111" t="s">
        <v>53</v>
      </c>
      <c r="B73" s="58" t="s">
        <v>10</v>
      </c>
      <c r="C73" s="73"/>
      <c r="D73" s="66">
        <v>2.1719930611784594E-2</v>
      </c>
      <c r="E73" s="295">
        <v>58.48</v>
      </c>
      <c r="F73" s="298">
        <v>1.41</v>
      </c>
      <c r="G73" s="295">
        <f t="shared" si="149"/>
        <v>82.456799999999987</v>
      </c>
      <c r="H73" s="263">
        <f t="shared" si="150"/>
        <v>49.474079999999994</v>
      </c>
      <c r="I73" s="175">
        <f t="shared" si="151"/>
        <v>49.474079999999994</v>
      </c>
      <c r="J73" s="176">
        <f t="shared" si="152"/>
        <v>49.474079999999994</v>
      </c>
      <c r="K73" s="176">
        <f t="shared" si="153"/>
        <v>48.484598399999996</v>
      </c>
      <c r="L73" s="176">
        <f t="shared" si="154"/>
        <v>47.495116799999991</v>
      </c>
      <c r="M73" s="176">
        <f t="shared" si="155"/>
        <v>46.505635199999993</v>
      </c>
      <c r="N73" s="176">
        <f t="shared" si="156"/>
        <v>45.516153599999996</v>
      </c>
      <c r="O73" s="176">
        <f t="shared" si="157"/>
        <v>44.526671999999998</v>
      </c>
      <c r="P73" s="176">
        <f t="shared" si="158"/>
        <v>43.537190399999993</v>
      </c>
      <c r="Q73" s="176">
        <f t="shared" si="159"/>
        <v>42.547708799999995</v>
      </c>
      <c r="R73" s="176">
        <f t="shared" si="160"/>
        <v>41.55822719999999</v>
      </c>
      <c r="S73" s="176">
        <f t="shared" si="161"/>
        <v>40.568745599999993</v>
      </c>
      <c r="T73" s="176">
        <f t="shared" si="162"/>
        <v>39.579263999999995</v>
      </c>
      <c r="U73" s="176">
        <f t="shared" si="163"/>
        <v>38.589782399999997</v>
      </c>
      <c r="V73" s="177">
        <f t="shared" si="164"/>
        <v>37.600300799999992</v>
      </c>
      <c r="W73" s="213"/>
      <c r="X73" s="74"/>
      <c r="Y73" s="175">
        <f t="shared" si="165"/>
        <v>34.82975231999999</v>
      </c>
      <c r="Z73" s="176">
        <f t="shared" si="166"/>
        <v>14.644327680000004</v>
      </c>
      <c r="AA73" s="177">
        <f>(Y73*AF2)+Z73</f>
        <v>49.474079999999994</v>
      </c>
      <c r="AB73" s="175">
        <f t="shared" si="167"/>
        <v>49.474079999999994</v>
      </c>
      <c r="AC73" s="176">
        <f t="shared" si="168"/>
        <v>49.474079999999994</v>
      </c>
      <c r="AD73" s="176">
        <f t="shared" si="169"/>
        <v>48.484598399999996</v>
      </c>
      <c r="AE73" s="176">
        <f t="shared" si="170"/>
        <v>47.495116799999991</v>
      </c>
      <c r="AF73" s="176">
        <f t="shared" si="171"/>
        <v>46.505635199999993</v>
      </c>
      <c r="AG73" s="176">
        <f t="shared" si="172"/>
        <v>45.516153599999996</v>
      </c>
      <c r="AH73" s="176">
        <f t="shared" si="173"/>
        <v>44.526671999999998</v>
      </c>
      <c r="AI73" s="176">
        <f t="shared" si="174"/>
        <v>43.537190399999993</v>
      </c>
      <c r="AJ73" s="176">
        <f t="shared" si="175"/>
        <v>42.547708799999995</v>
      </c>
      <c r="AK73" s="176">
        <f t="shared" si="176"/>
        <v>41.55822719999999</v>
      </c>
      <c r="AL73" s="176">
        <f t="shared" si="177"/>
        <v>40.568745599999993</v>
      </c>
      <c r="AM73" s="176">
        <f t="shared" si="178"/>
        <v>39.579263999999995</v>
      </c>
      <c r="AN73" s="176">
        <f t="shared" si="179"/>
        <v>38.589782399999997</v>
      </c>
      <c r="AO73" s="177">
        <f t="shared" si="180"/>
        <v>37.600300799999992</v>
      </c>
      <c r="AP73" s="213"/>
      <c r="AR73" s="302">
        <f t="shared" si="148"/>
        <v>58.049587199999991</v>
      </c>
      <c r="AS73" s="303">
        <f t="shared" si="181"/>
        <v>24.407212799999996</v>
      </c>
      <c r="AT73" s="304">
        <f>(AR73*AY2)+AS73</f>
        <v>82.456799999999987</v>
      </c>
      <c r="AU73" s="302">
        <f t="shared" si="182"/>
        <v>82.456799999999987</v>
      </c>
      <c r="AV73" s="303">
        <f t="shared" si="183"/>
        <v>82.456799999999987</v>
      </c>
      <c r="AW73" s="303">
        <f t="shared" si="184"/>
        <v>80.807663999999988</v>
      </c>
      <c r="AX73" s="303">
        <f t="shared" si="185"/>
        <v>79.15852799999999</v>
      </c>
      <c r="AY73" s="303">
        <f t="shared" si="186"/>
        <v>77.509391999999977</v>
      </c>
      <c r="AZ73" s="303">
        <f t="shared" si="187"/>
        <v>75.860255999999993</v>
      </c>
      <c r="BA73" s="303">
        <f t="shared" si="188"/>
        <v>74.211119999999994</v>
      </c>
      <c r="BB73" s="303">
        <f t="shared" si="189"/>
        <v>72.561983999999995</v>
      </c>
      <c r="BC73" s="303">
        <f t="shared" si="190"/>
        <v>70.912847999999983</v>
      </c>
      <c r="BD73" s="303">
        <f t="shared" si="191"/>
        <v>69.263711999999984</v>
      </c>
      <c r="BE73" s="303">
        <f t="shared" si="192"/>
        <v>67.614575999999985</v>
      </c>
      <c r="BF73" s="303">
        <f t="shared" si="193"/>
        <v>65.965439999999987</v>
      </c>
      <c r="BG73" s="303">
        <f t="shared" si="194"/>
        <v>64.316303999999988</v>
      </c>
      <c r="BH73" s="304">
        <f t="shared" si="195"/>
        <v>62.66716799999999</v>
      </c>
      <c r="BI73" s="213"/>
    </row>
    <row r="74" spans="1:61" x14ac:dyDescent="0.25">
      <c r="A74" s="105" t="s">
        <v>54</v>
      </c>
      <c r="B74" s="59" t="s">
        <v>1884</v>
      </c>
      <c r="C74" s="214"/>
      <c r="D74" s="67">
        <v>5.4263713232545557E-2</v>
      </c>
      <c r="E74" s="295">
        <v>58.48</v>
      </c>
      <c r="F74" s="299">
        <v>1.6</v>
      </c>
      <c r="G74" s="295">
        <f t="shared" si="149"/>
        <v>93.567999999999998</v>
      </c>
      <c r="H74" s="262">
        <f t="shared" si="150"/>
        <v>56.140799999999999</v>
      </c>
      <c r="I74" s="180">
        <f t="shared" si="151"/>
        <v>56.140799999999999</v>
      </c>
      <c r="J74" s="181">
        <f t="shared" si="152"/>
        <v>56.140799999999999</v>
      </c>
      <c r="K74" s="181">
        <f t="shared" si="153"/>
        <v>55.017983999999998</v>
      </c>
      <c r="L74" s="181">
        <f t="shared" si="154"/>
        <v>53.895167999999998</v>
      </c>
      <c r="M74" s="181">
        <f t="shared" si="155"/>
        <v>52.772351999999998</v>
      </c>
      <c r="N74" s="181">
        <f t="shared" si="156"/>
        <v>51.649535999999998</v>
      </c>
      <c r="O74" s="181">
        <f t="shared" si="157"/>
        <v>50.526719999999997</v>
      </c>
      <c r="P74" s="181">
        <f t="shared" si="158"/>
        <v>49.403903999999997</v>
      </c>
      <c r="Q74" s="181">
        <f t="shared" si="159"/>
        <v>48.281087999999997</v>
      </c>
      <c r="R74" s="181">
        <f t="shared" si="160"/>
        <v>47.158271999999997</v>
      </c>
      <c r="S74" s="181">
        <f t="shared" si="161"/>
        <v>46.035455999999996</v>
      </c>
      <c r="T74" s="181">
        <f t="shared" si="162"/>
        <v>44.912640000000003</v>
      </c>
      <c r="U74" s="181">
        <f t="shared" si="163"/>
        <v>43.789824000000003</v>
      </c>
      <c r="V74" s="182">
        <f t="shared" si="164"/>
        <v>42.667008000000003</v>
      </c>
      <c r="W74" s="213"/>
      <c r="X74" s="74"/>
      <c r="Y74" s="180">
        <f t="shared" si="165"/>
        <v>39.523123199999993</v>
      </c>
      <c r="Z74" s="181">
        <f t="shared" si="166"/>
        <v>16.617676800000005</v>
      </c>
      <c r="AA74" s="182">
        <f>(Y74*AF2)+Z74</f>
        <v>56.140799999999999</v>
      </c>
      <c r="AB74" s="180">
        <f t="shared" si="167"/>
        <v>56.140799999999999</v>
      </c>
      <c r="AC74" s="181">
        <f t="shared" si="168"/>
        <v>56.140799999999999</v>
      </c>
      <c r="AD74" s="181">
        <f t="shared" si="169"/>
        <v>55.017983999999998</v>
      </c>
      <c r="AE74" s="181">
        <f t="shared" si="170"/>
        <v>53.895167999999998</v>
      </c>
      <c r="AF74" s="181">
        <f t="shared" si="171"/>
        <v>52.772351999999998</v>
      </c>
      <c r="AG74" s="181">
        <f t="shared" si="172"/>
        <v>51.649535999999998</v>
      </c>
      <c r="AH74" s="181">
        <f t="shared" si="173"/>
        <v>50.526719999999997</v>
      </c>
      <c r="AI74" s="181">
        <f t="shared" si="174"/>
        <v>49.403903999999997</v>
      </c>
      <c r="AJ74" s="181">
        <f t="shared" si="175"/>
        <v>48.281087999999997</v>
      </c>
      <c r="AK74" s="181">
        <f t="shared" si="176"/>
        <v>47.158271999999997</v>
      </c>
      <c r="AL74" s="181">
        <f t="shared" si="177"/>
        <v>46.035455999999996</v>
      </c>
      <c r="AM74" s="181">
        <f t="shared" si="178"/>
        <v>44.912640000000003</v>
      </c>
      <c r="AN74" s="181">
        <f t="shared" si="179"/>
        <v>43.789824000000003</v>
      </c>
      <c r="AO74" s="182">
        <f t="shared" si="180"/>
        <v>42.667008000000003</v>
      </c>
      <c r="AP74" s="213"/>
      <c r="AR74" s="305">
        <f t="shared" si="148"/>
        <v>65.871871999999996</v>
      </c>
      <c r="AS74" s="303">
        <f t="shared" si="181"/>
        <v>27.696128000000002</v>
      </c>
      <c r="AT74" s="307">
        <f>(AR74*AY2)+AS74</f>
        <v>93.567999999999998</v>
      </c>
      <c r="AU74" s="305">
        <f t="shared" si="182"/>
        <v>93.567999999999998</v>
      </c>
      <c r="AV74" s="306">
        <f t="shared" si="183"/>
        <v>93.567999999999998</v>
      </c>
      <c r="AW74" s="306">
        <f t="shared" si="184"/>
        <v>91.696640000000002</v>
      </c>
      <c r="AX74" s="306">
        <f t="shared" si="185"/>
        <v>89.825279999999992</v>
      </c>
      <c r="AY74" s="306">
        <f t="shared" si="186"/>
        <v>87.953919999999997</v>
      </c>
      <c r="AZ74" s="306">
        <f t="shared" si="187"/>
        <v>86.082560000000001</v>
      </c>
      <c r="BA74" s="306">
        <f t="shared" si="188"/>
        <v>84.211200000000005</v>
      </c>
      <c r="BB74" s="306">
        <f t="shared" si="189"/>
        <v>82.339839999999995</v>
      </c>
      <c r="BC74" s="306">
        <f t="shared" si="190"/>
        <v>80.46848</v>
      </c>
      <c r="BD74" s="306">
        <f t="shared" si="191"/>
        <v>78.59711999999999</v>
      </c>
      <c r="BE74" s="306">
        <f t="shared" si="192"/>
        <v>76.725759999999994</v>
      </c>
      <c r="BF74" s="306">
        <f t="shared" si="193"/>
        <v>74.854399999999998</v>
      </c>
      <c r="BG74" s="306">
        <f t="shared" si="194"/>
        <v>72.983040000000003</v>
      </c>
      <c r="BH74" s="307">
        <f t="shared" si="195"/>
        <v>71.111679999999993</v>
      </c>
      <c r="BI74" s="213"/>
    </row>
    <row r="75" spans="1:61" x14ac:dyDescent="0.25">
      <c r="A75" s="105" t="s">
        <v>55</v>
      </c>
      <c r="B75" s="59" t="s">
        <v>1885</v>
      </c>
      <c r="C75" s="214"/>
      <c r="D75" s="67">
        <v>0.14621070144693943</v>
      </c>
      <c r="E75" s="295">
        <v>58.48</v>
      </c>
      <c r="F75" s="299">
        <v>1.64</v>
      </c>
      <c r="G75" s="295">
        <f t="shared" si="149"/>
        <v>95.907199999999989</v>
      </c>
      <c r="H75" s="262">
        <f t="shared" si="150"/>
        <v>57.544319999999992</v>
      </c>
      <c r="I75" s="180">
        <f t="shared" si="151"/>
        <v>57.544319999999992</v>
      </c>
      <c r="J75" s="181">
        <f t="shared" si="152"/>
        <v>57.544319999999992</v>
      </c>
      <c r="K75" s="181">
        <f t="shared" si="153"/>
        <v>56.393433599999994</v>
      </c>
      <c r="L75" s="181">
        <f t="shared" si="154"/>
        <v>55.24254719999999</v>
      </c>
      <c r="M75" s="181">
        <f t="shared" si="155"/>
        <v>54.091660799999993</v>
      </c>
      <c r="N75" s="181">
        <f t="shared" si="156"/>
        <v>52.940774399999995</v>
      </c>
      <c r="O75" s="181">
        <f t="shared" si="157"/>
        <v>51.789887999999991</v>
      </c>
      <c r="P75" s="181">
        <f t="shared" si="158"/>
        <v>50.639001599999993</v>
      </c>
      <c r="Q75" s="181">
        <f t="shared" si="159"/>
        <v>49.488115199999996</v>
      </c>
      <c r="R75" s="181">
        <f t="shared" si="160"/>
        <v>48.337228799999991</v>
      </c>
      <c r="S75" s="181">
        <f t="shared" si="161"/>
        <v>47.186342399999994</v>
      </c>
      <c r="T75" s="181">
        <f t="shared" si="162"/>
        <v>46.035455999999996</v>
      </c>
      <c r="U75" s="181">
        <f t="shared" si="163"/>
        <v>44.884569599999992</v>
      </c>
      <c r="V75" s="182">
        <f t="shared" si="164"/>
        <v>43.733683199999994</v>
      </c>
      <c r="W75" s="213"/>
      <c r="X75" s="74"/>
      <c r="Y75" s="180">
        <f t="shared" si="165"/>
        <v>40.511201279999995</v>
      </c>
      <c r="Z75" s="181">
        <f t="shared" si="166"/>
        <v>17.033118719999997</v>
      </c>
      <c r="AA75" s="182">
        <f>(Y75*AF2)+Z75</f>
        <v>57.544319999999992</v>
      </c>
      <c r="AB75" s="180">
        <f t="shared" si="167"/>
        <v>57.544319999999992</v>
      </c>
      <c r="AC75" s="181">
        <f t="shared" si="168"/>
        <v>57.544319999999992</v>
      </c>
      <c r="AD75" s="181">
        <f t="shared" si="169"/>
        <v>56.393433599999994</v>
      </c>
      <c r="AE75" s="181">
        <f t="shared" si="170"/>
        <v>55.24254719999999</v>
      </c>
      <c r="AF75" s="181">
        <f t="shared" si="171"/>
        <v>54.091660799999993</v>
      </c>
      <c r="AG75" s="181">
        <f t="shared" si="172"/>
        <v>52.940774399999995</v>
      </c>
      <c r="AH75" s="181">
        <f t="shared" si="173"/>
        <v>51.789887999999991</v>
      </c>
      <c r="AI75" s="181">
        <f t="shared" si="174"/>
        <v>50.639001599999993</v>
      </c>
      <c r="AJ75" s="181">
        <f t="shared" si="175"/>
        <v>49.488115199999996</v>
      </c>
      <c r="AK75" s="181">
        <f t="shared" si="176"/>
        <v>48.337228799999991</v>
      </c>
      <c r="AL75" s="181">
        <f t="shared" si="177"/>
        <v>47.186342399999994</v>
      </c>
      <c r="AM75" s="181">
        <f t="shared" si="178"/>
        <v>46.035455999999996</v>
      </c>
      <c r="AN75" s="181">
        <f t="shared" si="179"/>
        <v>44.884569599999992</v>
      </c>
      <c r="AO75" s="182">
        <f t="shared" si="180"/>
        <v>43.733683199999994</v>
      </c>
      <c r="AP75" s="213"/>
      <c r="AR75" s="305">
        <f t="shared" si="148"/>
        <v>67.518668799999986</v>
      </c>
      <c r="AS75" s="303">
        <f t="shared" si="181"/>
        <v>28.388531200000003</v>
      </c>
      <c r="AT75" s="307">
        <f>(AR75*AY2)+AS75</f>
        <v>95.907199999999989</v>
      </c>
      <c r="AU75" s="305">
        <f t="shared" si="182"/>
        <v>95.907199999999989</v>
      </c>
      <c r="AV75" s="306">
        <f t="shared" si="183"/>
        <v>95.907199999999989</v>
      </c>
      <c r="AW75" s="306">
        <f t="shared" si="184"/>
        <v>93.989055999999991</v>
      </c>
      <c r="AX75" s="306">
        <f t="shared" si="185"/>
        <v>92.070911999999993</v>
      </c>
      <c r="AY75" s="306">
        <f t="shared" si="186"/>
        <v>90.15276799999998</v>
      </c>
      <c r="AZ75" s="306">
        <f t="shared" si="187"/>
        <v>88.234623999999997</v>
      </c>
      <c r="BA75" s="306">
        <f t="shared" si="188"/>
        <v>86.316479999999999</v>
      </c>
      <c r="BB75" s="306">
        <f t="shared" si="189"/>
        <v>84.398335999999986</v>
      </c>
      <c r="BC75" s="306">
        <f t="shared" si="190"/>
        <v>82.480191999999988</v>
      </c>
      <c r="BD75" s="306">
        <f t="shared" si="191"/>
        <v>80.56204799999999</v>
      </c>
      <c r="BE75" s="306">
        <f t="shared" si="192"/>
        <v>78.643903999999992</v>
      </c>
      <c r="BF75" s="306">
        <f t="shared" si="193"/>
        <v>76.725759999999994</v>
      </c>
      <c r="BG75" s="306">
        <f t="shared" si="194"/>
        <v>74.807615999999996</v>
      </c>
      <c r="BH75" s="307">
        <f t="shared" si="195"/>
        <v>72.889471999999998</v>
      </c>
      <c r="BI75" s="213"/>
    </row>
    <row r="76" spans="1:61" x14ac:dyDescent="0.25">
      <c r="A76" s="111" t="s">
        <v>56</v>
      </c>
      <c r="B76" s="58" t="s">
        <v>1886</v>
      </c>
      <c r="C76" s="73"/>
      <c r="D76" s="66">
        <v>6.1836101385863613E-4</v>
      </c>
      <c r="E76" s="295">
        <v>58.48</v>
      </c>
      <c r="F76" s="298">
        <v>1.1499999999999999</v>
      </c>
      <c r="G76" s="295">
        <f t="shared" si="149"/>
        <v>67.251999999999995</v>
      </c>
      <c r="H76" s="263">
        <f t="shared" si="150"/>
        <v>40.351199999999999</v>
      </c>
      <c r="I76" s="175">
        <f t="shared" si="151"/>
        <v>40.351199999999999</v>
      </c>
      <c r="J76" s="176">
        <f t="shared" si="152"/>
        <v>40.351199999999999</v>
      </c>
      <c r="K76" s="176">
        <f t="shared" si="153"/>
        <v>39.544176</v>
      </c>
      <c r="L76" s="176">
        <f t="shared" si="154"/>
        <v>38.737151999999995</v>
      </c>
      <c r="M76" s="176">
        <f t="shared" si="155"/>
        <v>37.930127999999996</v>
      </c>
      <c r="N76" s="176">
        <f t="shared" si="156"/>
        <v>37.123103999999998</v>
      </c>
      <c r="O76" s="176">
        <f t="shared" si="157"/>
        <v>36.316079999999999</v>
      </c>
      <c r="P76" s="176">
        <f t="shared" si="158"/>
        <v>35.509056000000001</v>
      </c>
      <c r="Q76" s="176">
        <f t="shared" si="159"/>
        <v>34.702031999999996</v>
      </c>
      <c r="R76" s="176">
        <f t="shared" si="160"/>
        <v>33.895007999999997</v>
      </c>
      <c r="S76" s="176">
        <f t="shared" si="161"/>
        <v>33.087983999999999</v>
      </c>
      <c r="T76" s="176">
        <f t="shared" si="162"/>
        <v>32.28096</v>
      </c>
      <c r="U76" s="176">
        <f t="shared" si="163"/>
        <v>31.473935999999998</v>
      </c>
      <c r="V76" s="177">
        <f t="shared" si="164"/>
        <v>30.666912</v>
      </c>
      <c r="W76" s="213"/>
      <c r="X76" s="74"/>
      <c r="Y76" s="175">
        <f t="shared" si="165"/>
        <v>28.407244799999997</v>
      </c>
      <c r="Z76" s="176">
        <f t="shared" si="166"/>
        <v>11.943955200000001</v>
      </c>
      <c r="AA76" s="177">
        <f>(Y76*AF2)+Z76</f>
        <v>40.351199999999999</v>
      </c>
      <c r="AB76" s="175">
        <f t="shared" si="167"/>
        <v>40.351199999999999</v>
      </c>
      <c r="AC76" s="176">
        <f t="shared" si="168"/>
        <v>40.351199999999999</v>
      </c>
      <c r="AD76" s="176">
        <f t="shared" si="169"/>
        <v>39.544176</v>
      </c>
      <c r="AE76" s="176">
        <f t="shared" si="170"/>
        <v>38.737151999999995</v>
      </c>
      <c r="AF76" s="176">
        <f t="shared" si="171"/>
        <v>37.930127999999996</v>
      </c>
      <c r="AG76" s="176">
        <f t="shared" si="172"/>
        <v>37.123103999999998</v>
      </c>
      <c r="AH76" s="176">
        <f t="shared" si="173"/>
        <v>36.316079999999999</v>
      </c>
      <c r="AI76" s="176">
        <f t="shared" si="174"/>
        <v>35.509056000000001</v>
      </c>
      <c r="AJ76" s="176">
        <f t="shared" si="175"/>
        <v>34.702031999999996</v>
      </c>
      <c r="AK76" s="176">
        <f t="shared" si="176"/>
        <v>33.895007999999997</v>
      </c>
      <c r="AL76" s="176">
        <f t="shared" si="177"/>
        <v>33.087983999999999</v>
      </c>
      <c r="AM76" s="176">
        <f t="shared" si="178"/>
        <v>32.28096</v>
      </c>
      <c r="AN76" s="176">
        <f t="shared" si="179"/>
        <v>31.473935999999998</v>
      </c>
      <c r="AO76" s="177">
        <f t="shared" si="180"/>
        <v>30.666912</v>
      </c>
      <c r="AP76" s="213"/>
      <c r="AR76" s="302">
        <f t="shared" si="148"/>
        <v>47.345407999999992</v>
      </c>
      <c r="AS76" s="303">
        <f t="shared" si="181"/>
        <v>19.906592000000003</v>
      </c>
      <c r="AT76" s="304">
        <f>(AR76*AY2)+AS76</f>
        <v>67.251999999999995</v>
      </c>
      <c r="AU76" s="302">
        <f t="shared" si="182"/>
        <v>67.251999999999995</v>
      </c>
      <c r="AV76" s="303">
        <f t="shared" si="183"/>
        <v>67.251999999999995</v>
      </c>
      <c r="AW76" s="303">
        <f t="shared" si="184"/>
        <v>65.906959999999998</v>
      </c>
      <c r="AX76" s="303">
        <f t="shared" si="185"/>
        <v>64.561919999999986</v>
      </c>
      <c r="AY76" s="303">
        <f t="shared" si="186"/>
        <v>63.216879999999989</v>
      </c>
      <c r="AZ76" s="303">
        <f t="shared" si="187"/>
        <v>61.871839999999999</v>
      </c>
      <c r="BA76" s="303">
        <f t="shared" si="188"/>
        <v>60.526799999999994</v>
      </c>
      <c r="BB76" s="303">
        <f t="shared" si="189"/>
        <v>59.181759999999997</v>
      </c>
      <c r="BC76" s="303">
        <f t="shared" si="190"/>
        <v>57.836719999999993</v>
      </c>
      <c r="BD76" s="303">
        <f t="shared" si="191"/>
        <v>56.491679999999995</v>
      </c>
      <c r="BE76" s="303">
        <f t="shared" si="192"/>
        <v>55.146639999999991</v>
      </c>
      <c r="BF76" s="303">
        <f t="shared" si="193"/>
        <v>53.801600000000001</v>
      </c>
      <c r="BG76" s="303">
        <f t="shared" si="194"/>
        <v>52.456559999999996</v>
      </c>
      <c r="BH76" s="304">
        <f t="shared" si="195"/>
        <v>51.111519999999999</v>
      </c>
      <c r="BI76" s="213"/>
    </row>
    <row r="77" spans="1:61" x14ac:dyDescent="0.25">
      <c r="A77" s="105" t="s">
        <v>57</v>
      </c>
      <c r="B77" s="59" t="s">
        <v>10</v>
      </c>
      <c r="C77" s="214"/>
      <c r="D77" s="67">
        <v>6.9264036351517969E-2</v>
      </c>
      <c r="E77" s="295">
        <v>58.48</v>
      </c>
      <c r="F77" s="299">
        <v>1.18</v>
      </c>
      <c r="G77" s="295">
        <f t="shared" si="149"/>
        <v>69.006399999999999</v>
      </c>
      <c r="H77" s="262">
        <f t="shared" si="150"/>
        <v>41.403839999999995</v>
      </c>
      <c r="I77" s="180">
        <f t="shared" si="151"/>
        <v>41.403839999999995</v>
      </c>
      <c r="J77" s="181">
        <f t="shared" si="152"/>
        <v>41.403839999999995</v>
      </c>
      <c r="K77" s="181">
        <f t="shared" si="153"/>
        <v>40.575763199999997</v>
      </c>
      <c r="L77" s="181">
        <f t="shared" si="154"/>
        <v>39.747686399999992</v>
      </c>
      <c r="M77" s="181">
        <f t="shared" si="155"/>
        <v>38.919609599999994</v>
      </c>
      <c r="N77" s="181">
        <f t="shared" si="156"/>
        <v>38.091532799999996</v>
      </c>
      <c r="O77" s="181">
        <f t="shared" si="157"/>
        <v>37.263455999999998</v>
      </c>
      <c r="P77" s="181">
        <f t="shared" si="158"/>
        <v>36.435379199999993</v>
      </c>
      <c r="Q77" s="181">
        <f t="shared" si="159"/>
        <v>35.607302399999995</v>
      </c>
      <c r="R77" s="181">
        <f t="shared" si="160"/>
        <v>34.779225599999997</v>
      </c>
      <c r="S77" s="181">
        <f t="shared" si="161"/>
        <v>33.951148799999991</v>
      </c>
      <c r="T77" s="181">
        <f t="shared" si="162"/>
        <v>33.123072000000001</v>
      </c>
      <c r="U77" s="181">
        <f t="shared" si="163"/>
        <v>32.294995199999995</v>
      </c>
      <c r="V77" s="182">
        <f t="shared" si="164"/>
        <v>31.466918399999997</v>
      </c>
      <c r="W77" s="213"/>
      <c r="X77" s="74"/>
      <c r="Y77" s="180">
        <f t="shared" si="165"/>
        <v>29.148303359999996</v>
      </c>
      <c r="Z77" s="181">
        <f t="shared" si="166"/>
        <v>12.255536639999999</v>
      </c>
      <c r="AA77" s="182">
        <f>(Y77*AF2)+Z77</f>
        <v>41.403839999999995</v>
      </c>
      <c r="AB77" s="180">
        <f t="shared" si="167"/>
        <v>41.403839999999995</v>
      </c>
      <c r="AC77" s="181">
        <f t="shared" si="168"/>
        <v>41.403839999999995</v>
      </c>
      <c r="AD77" s="181">
        <f t="shared" si="169"/>
        <v>40.575763199999997</v>
      </c>
      <c r="AE77" s="181">
        <f t="shared" si="170"/>
        <v>39.747686399999992</v>
      </c>
      <c r="AF77" s="181">
        <f t="shared" si="171"/>
        <v>38.919609599999994</v>
      </c>
      <c r="AG77" s="181">
        <f t="shared" si="172"/>
        <v>38.091532799999996</v>
      </c>
      <c r="AH77" s="181">
        <f t="shared" si="173"/>
        <v>37.263455999999998</v>
      </c>
      <c r="AI77" s="181">
        <f t="shared" si="174"/>
        <v>36.435379199999993</v>
      </c>
      <c r="AJ77" s="181">
        <f t="shared" si="175"/>
        <v>35.607302399999995</v>
      </c>
      <c r="AK77" s="181">
        <f t="shared" si="176"/>
        <v>34.779225599999997</v>
      </c>
      <c r="AL77" s="181">
        <f t="shared" si="177"/>
        <v>33.951148799999991</v>
      </c>
      <c r="AM77" s="181">
        <f t="shared" si="178"/>
        <v>33.123072000000001</v>
      </c>
      <c r="AN77" s="181">
        <f t="shared" si="179"/>
        <v>32.294995199999995</v>
      </c>
      <c r="AO77" s="182">
        <f t="shared" si="180"/>
        <v>31.466918399999997</v>
      </c>
      <c r="AP77" s="213"/>
      <c r="AR77" s="305">
        <f t="shared" si="148"/>
        <v>48.580505599999995</v>
      </c>
      <c r="AS77" s="303">
        <f t="shared" si="181"/>
        <v>20.425894400000004</v>
      </c>
      <c r="AT77" s="307">
        <f>(AR77*AY2)+AS77</f>
        <v>69.006399999999999</v>
      </c>
      <c r="AU77" s="305">
        <f t="shared" si="182"/>
        <v>69.006399999999999</v>
      </c>
      <c r="AV77" s="306">
        <f t="shared" si="183"/>
        <v>69.006399999999999</v>
      </c>
      <c r="AW77" s="306">
        <f t="shared" si="184"/>
        <v>67.626272</v>
      </c>
      <c r="AX77" s="306">
        <f t="shared" si="185"/>
        <v>66.246144000000001</v>
      </c>
      <c r="AY77" s="306">
        <f t="shared" si="186"/>
        <v>64.866016000000002</v>
      </c>
      <c r="AZ77" s="306">
        <f t="shared" si="187"/>
        <v>63.485888000000003</v>
      </c>
      <c r="BA77" s="306">
        <f t="shared" si="188"/>
        <v>62.105760000000004</v>
      </c>
      <c r="BB77" s="306">
        <f t="shared" si="189"/>
        <v>60.725631999999997</v>
      </c>
      <c r="BC77" s="306">
        <f t="shared" si="190"/>
        <v>59.345503999999998</v>
      </c>
      <c r="BD77" s="306">
        <f t="shared" si="191"/>
        <v>57.965375999999999</v>
      </c>
      <c r="BE77" s="306">
        <f t="shared" si="192"/>
        <v>56.585247999999993</v>
      </c>
      <c r="BF77" s="306">
        <f t="shared" si="193"/>
        <v>55.205120000000001</v>
      </c>
      <c r="BG77" s="306">
        <f t="shared" si="194"/>
        <v>53.824992000000002</v>
      </c>
      <c r="BH77" s="307">
        <f t="shared" si="195"/>
        <v>52.444864000000003</v>
      </c>
      <c r="BI77" s="213"/>
    </row>
    <row r="78" spans="1:61" x14ac:dyDescent="0.25">
      <c r="A78" s="105" t="s">
        <v>58</v>
      </c>
      <c r="B78" s="59" t="s">
        <v>1884</v>
      </c>
      <c r="C78" s="214"/>
      <c r="D78" s="67">
        <v>9.9758864547259629E-2</v>
      </c>
      <c r="E78" s="295">
        <v>58.48</v>
      </c>
      <c r="F78" s="299">
        <v>1.45</v>
      </c>
      <c r="G78" s="295">
        <f t="shared" si="149"/>
        <v>84.795999999999992</v>
      </c>
      <c r="H78" s="262">
        <f t="shared" si="150"/>
        <v>50.877599999999994</v>
      </c>
      <c r="I78" s="180">
        <f t="shared" si="151"/>
        <v>50.877599999999994</v>
      </c>
      <c r="J78" s="181">
        <f t="shared" si="152"/>
        <v>50.877599999999994</v>
      </c>
      <c r="K78" s="181">
        <f t="shared" si="153"/>
        <v>49.860047999999992</v>
      </c>
      <c r="L78" s="181">
        <f t="shared" si="154"/>
        <v>48.84249599999999</v>
      </c>
      <c r="M78" s="181">
        <f t="shared" si="155"/>
        <v>47.824943999999995</v>
      </c>
      <c r="N78" s="181">
        <f t="shared" si="156"/>
        <v>46.807391999999993</v>
      </c>
      <c r="O78" s="181">
        <f t="shared" si="157"/>
        <v>45.789839999999998</v>
      </c>
      <c r="P78" s="181">
        <f t="shared" si="158"/>
        <v>44.772287999999996</v>
      </c>
      <c r="Q78" s="181">
        <f t="shared" si="159"/>
        <v>43.754735999999994</v>
      </c>
      <c r="R78" s="181">
        <f t="shared" si="160"/>
        <v>42.737183999999992</v>
      </c>
      <c r="S78" s="181">
        <f t="shared" si="161"/>
        <v>41.71963199999999</v>
      </c>
      <c r="T78" s="181">
        <f t="shared" si="162"/>
        <v>40.702079999999995</v>
      </c>
      <c r="U78" s="181">
        <f t="shared" si="163"/>
        <v>39.684527999999993</v>
      </c>
      <c r="V78" s="182">
        <f t="shared" si="164"/>
        <v>38.666975999999998</v>
      </c>
      <c r="W78" s="213"/>
      <c r="X78" s="74"/>
      <c r="Y78" s="180">
        <f t="shared" si="165"/>
        <v>35.817830399999991</v>
      </c>
      <c r="Z78" s="181">
        <f t="shared" si="166"/>
        <v>15.059769600000003</v>
      </c>
      <c r="AA78" s="182">
        <f>(Y78*AF2)+Z78</f>
        <v>50.877599999999994</v>
      </c>
      <c r="AB78" s="180">
        <f t="shared" si="167"/>
        <v>50.877599999999994</v>
      </c>
      <c r="AC78" s="181">
        <f t="shared" si="168"/>
        <v>50.877599999999994</v>
      </c>
      <c r="AD78" s="181">
        <f t="shared" si="169"/>
        <v>49.860047999999992</v>
      </c>
      <c r="AE78" s="181">
        <f t="shared" si="170"/>
        <v>48.84249599999999</v>
      </c>
      <c r="AF78" s="181">
        <f t="shared" si="171"/>
        <v>47.824943999999995</v>
      </c>
      <c r="AG78" s="181">
        <f t="shared" si="172"/>
        <v>46.807391999999993</v>
      </c>
      <c r="AH78" s="181">
        <f t="shared" si="173"/>
        <v>45.789839999999998</v>
      </c>
      <c r="AI78" s="181">
        <f t="shared" si="174"/>
        <v>44.772287999999996</v>
      </c>
      <c r="AJ78" s="181">
        <f t="shared" si="175"/>
        <v>43.754735999999994</v>
      </c>
      <c r="AK78" s="181">
        <f t="shared" si="176"/>
        <v>42.737183999999992</v>
      </c>
      <c r="AL78" s="181">
        <f t="shared" si="177"/>
        <v>41.71963199999999</v>
      </c>
      <c r="AM78" s="181">
        <f t="shared" si="178"/>
        <v>40.702079999999995</v>
      </c>
      <c r="AN78" s="181">
        <f t="shared" si="179"/>
        <v>39.684527999999993</v>
      </c>
      <c r="AO78" s="182">
        <f t="shared" si="180"/>
        <v>38.666975999999998</v>
      </c>
      <c r="AP78" s="213"/>
      <c r="AR78" s="305">
        <f t="shared" si="148"/>
        <v>59.696383999999988</v>
      </c>
      <c r="AS78" s="303">
        <f t="shared" si="181"/>
        <v>25.099616000000005</v>
      </c>
      <c r="AT78" s="307">
        <f>(AR78*AY2)+AS78</f>
        <v>84.795999999999992</v>
      </c>
      <c r="AU78" s="305">
        <f t="shared" si="182"/>
        <v>84.795999999999992</v>
      </c>
      <c r="AV78" s="306">
        <f t="shared" si="183"/>
        <v>84.795999999999992</v>
      </c>
      <c r="AW78" s="306">
        <f t="shared" si="184"/>
        <v>83.100079999999991</v>
      </c>
      <c r="AX78" s="306">
        <f t="shared" si="185"/>
        <v>81.40415999999999</v>
      </c>
      <c r="AY78" s="306">
        <f t="shared" si="186"/>
        <v>79.708239999999989</v>
      </c>
      <c r="AZ78" s="306">
        <f t="shared" si="187"/>
        <v>78.012320000000003</v>
      </c>
      <c r="BA78" s="306">
        <f t="shared" si="188"/>
        <v>76.316400000000002</v>
      </c>
      <c r="BB78" s="306">
        <f t="shared" si="189"/>
        <v>74.620480000000001</v>
      </c>
      <c r="BC78" s="306">
        <f t="shared" si="190"/>
        <v>72.924559999999985</v>
      </c>
      <c r="BD78" s="306">
        <f t="shared" si="191"/>
        <v>71.228639999999984</v>
      </c>
      <c r="BE78" s="306">
        <f t="shared" si="192"/>
        <v>69.532719999999983</v>
      </c>
      <c r="BF78" s="306">
        <f t="shared" si="193"/>
        <v>67.836799999999997</v>
      </c>
      <c r="BG78" s="306">
        <f t="shared" si="194"/>
        <v>66.140879999999996</v>
      </c>
      <c r="BH78" s="307">
        <f t="shared" si="195"/>
        <v>64.444959999999995</v>
      </c>
      <c r="BI78" s="213"/>
    </row>
    <row r="79" spans="1:61" x14ac:dyDescent="0.25">
      <c r="A79" s="105" t="s">
        <v>59</v>
      </c>
      <c r="B79" s="59" t="s">
        <v>1885</v>
      </c>
      <c r="C79" s="214"/>
      <c r="D79" s="67">
        <v>0.36515738428222605</v>
      </c>
      <c r="E79" s="295">
        <v>58.48</v>
      </c>
      <c r="F79" s="299">
        <v>1.54</v>
      </c>
      <c r="G79" s="295">
        <f t="shared" si="149"/>
        <v>90.059200000000004</v>
      </c>
      <c r="H79" s="262">
        <f t="shared" si="150"/>
        <v>54.035519999999998</v>
      </c>
      <c r="I79" s="180">
        <f t="shared" si="151"/>
        <v>54.035519999999998</v>
      </c>
      <c r="J79" s="181">
        <f t="shared" si="152"/>
        <v>54.035519999999998</v>
      </c>
      <c r="K79" s="181">
        <f t="shared" si="153"/>
        <v>52.954809599999997</v>
      </c>
      <c r="L79" s="181">
        <f t="shared" si="154"/>
        <v>51.874099199999996</v>
      </c>
      <c r="M79" s="181">
        <f t="shared" si="155"/>
        <v>50.793388799999995</v>
      </c>
      <c r="N79" s="181">
        <f t="shared" si="156"/>
        <v>49.712678400000001</v>
      </c>
      <c r="O79" s="181">
        <f t="shared" si="157"/>
        <v>48.631968000000001</v>
      </c>
      <c r="P79" s="181">
        <f t="shared" si="158"/>
        <v>47.5512576</v>
      </c>
      <c r="Q79" s="181">
        <f t="shared" si="159"/>
        <v>46.470547199999999</v>
      </c>
      <c r="R79" s="181">
        <f t="shared" si="160"/>
        <v>45.389836799999998</v>
      </c>
      <c r="S79" s="181">
        <f t="shared" si="161"/>
        <v>44.309126399999997</v>
      </c>
      <c r="T79" s="181">
        <f t="shared" si="162"/>
        <v>43.228416000000003</v>
      </c>
      <c r="U79" s="181">
        <f t="shared" si="163"/>
        <v>42.147705600000002</v>
      </c>
      <c r="V79" s="182">
        <f t="shared" si="164"/>
        <v>41.066995200000001</v>
      </c>
      <c r="W79" s="213"/>
      <c r="X79" s="74"/>
      <c r="Y79" s="180">
        <f t="shared" si="165"/>
        <v>38.041006079999995</v>
      </c>
      <c r="Z79" s="181">
        <f t="shared" si="166"/>
        <v>15.994513920000003</v>
      </c>
      <c r="AA79" s="182">
        <f>(Y79*AF2)+Z79</f>
        <v>54.035519999999998</v>
      </c>
      <c r="AB79" s="180">
        <f t="shared" si="167"/>
        <v>54.035519999999998</v>
      </c>
      <c r="AC79" s="181">
        <f t="shared" si="168"/>
        <v>54.035519999999998</v>
      </c>
      <c r="AD79" s="181">
        <f t="shared" si="169"/>
        <v>52.954809599999997</v>
      </c>
      <c r="AE79" s="181">
        <f t="shared" si="170"/>
        <v>51.874099199999996</v>
      </c>
      <c r="AF79" s="181">
        <f t="shared" si="171"/>
        <v>50.793388799999995</v>
      </c>
      <c r="AG79" s="181">
        <f t="shared" si="172"/>
        <v>49.712678400000001</v>
      </c>
      <c r="AH79" s="181">
        <f t="shared" si="173"/>
        <v>48.631968000000001</v>
      </c>
      <c r="AI79" s="181">
        <f t="shared" si="174"/>
        <v>47.5512576</v>
      </c>
      <c r="AJ79" s="181">
        <f t="shared" si="175"/>
        <v>46.470547199999999</v>
      </c>
      <c r="AK79" s="181">
        <f t="shared" si="176"/>
        <v>45.389836799999998</v>
      </c>
      <c r="AL79" s="181">
        <f t="shared" si="177"/>
        <v>44.309126399999997</v>
      </c>
      <c r="AM79" s="181">
        <f t="shared" si="178"/>
        <v>43.228416000000003</v>
      </c>
      <c r="AN79" s="181">
        <f t="shared" si="179"/>
        <v>42.147705600000002</v>
      </c>
      <c r="AO79" s="182">
        <f t="shared" si="180"/>
        <v>41.066995200000001</v>
      </c>
      <c r="AP79" s="213"/>
      <c r="AR79" s="305">
        <f t="shared" si="148"/>
        <v>63.401676799999997</v>
      </c>
      <c r="AS79" s="303">
        <f t="shared" si="181"/>
        <v>26.657523200000007</v>
      </c>
      <c r="AT79" s="307">
        <f>(AR79*AY2)+AS79</f>
        <v>90.059200000000004</v>
      </c>
      <c r="AU79" s="305">
        <f t="shared" si="182"/>
        <v>90.059200000000004</v>
      </c>
      <c r="AV79" s="306">
        <f t="shared" si="183"/>
        <v>90.059200000000004</v>
      </c>
      <c r="AW79" s="306">
        <f t="shared" si="184"/>
        <v>88.258015999999998</v>
      </c>
      <c r="AX79" s="306">
        <f t="shared" si="185"/>
        <v>86.456832000000006</v>
      </c>
      <c r="AY79" s="306">
        <f t="shared" si="186"/>
        <v>84.655647999999999</v>
      </c>
      <c r="AZ79" s="306">
        <f t="shared" si="187"/>
        <v>82.854464000000007</v>
      </c>
      <c r="BA79" s="306">
        <f t="shared" si="188"/>
        <v>81.053280000000001</v>
      </c>
      <c r="BB79" s="306">
        <f t="shared" si="189"/>
        <v>79.252096000000009</v>
      </c>
      <c r="BC79" s="306">
        <f t="shared" si="190"/>
        <v>77.450912000000002</v>
      </c>
      <c r="BD79" s="306">
        <f t="shared" si="191"/>
        <v>75.649727999999996</v>
      </c>
      <c r="BE79" s="306">
        <f t="shared" si="192"/>
        <v>73.848544000000004</v>
      </c>
      <c r="BF79" s="306">
        <f t="shared" si="193"/>
        <v>72.047360000000012</v>
      </c>
      <c r="BG79" s="306">
        <f t="shared" si="194"/>
        <v>70.246176000000006</v>
      </c>
      <c r="BH79" s="307">
        <f t="shared" si="195"/>
        <v>68.444991999999999</v>
      </c>
      <c r="BI79" s="213"/>
    </row>
    <row r="80" spans="1:61" x14ac:dyDescent="0.25">
      <c r="A80" s="111" t="s">
        <v>60</v>
      </c>
      <c r="B80" s="58" t="s">
        <v>1886</v>
      </c>
      <c r="C80" s="73"/>
      <c r="D80" s="66">
        <v>4.7403453951745033E-3</v>
      </c>
      <c r="E80" s="295">
        <v>58.48</v>
      </c>
      <c r="F80" s="298">
        <v>1.1100000000000001</v>
      </c>
      <c r="G80" s="295">
        <f t="shared" si="149"/>
        <v>64.912800000000004</v>
      </c>
      <c r="H80" s="263">
        <f t="shared" si="150"/>
        <v>38.947679999999998</v>
      </c>
      <c r="I80" s="175">
        <f t="shared" si="151"/>
        <v>38.947679999999998</v>
      </c>
      <c r="J80" s="176">
        <f t="shared" si="152"/>
        <v>38.947679999999998</v>
      </c>
      <c r="K80" s="176">
        <f t="shared" si="153"/>
        <v>38.168726399999997</v>
      </c>
      <c r="L80" s="176">
        <f t="shared" si="154"/>
        <v>37.389772799999996</v>
      </c>
      <c r="M80" s="176">
        <f t="shared" si="155"/>
        <v>36.610819199999995</v>
      </c>
      <c r="N80" s="176">
        <f t="shared" si="156"/>
        <v>35.8318656</v>
      </c>
      <c r="O80" s="176">
        <f t="shared" si="157"/>
        <v>35.052911999999999</v>
      </c>
      <c r="P80" s="176">
        <f t="shared" si="158"/>
        <v>34.273958399999998</v>
      </c>
      <c r="Q80" s="176">
        <f t="shared" si="159"/>
        <v>33.495004799999997</v>
      </c>
      <c r="R80" s="176">
        <f t="shared" si="160"/>
        <v>32.716051199999995</v>
      </c>
      <c r="S80" s="176">
        <f t="shared" si="161"/>
        <v>31.937097599999998</v>
      </c>
      <c r="T80" s="176">
        <f t="shared" si="162"/>
        <v>31.158144</v>
      </c>
      <c r="U80" s="176">
        <f t="shared" si="163"/>
        <v>30.379190399999999</v>
      </c>
      <c r="V80" s="177">
        <f t="shared" si="164"/>
        <v>29.600236799999998</v>
      </c>
      <c r="W80" s="213"/>
      <c r="X80" s="74"/>
      <c r="Y80" s="175">
        <f t="shared" si="165"/>
        <v>27.419166719999996</v>
      </c>
      <c r="Z80" s="176">
        <f t="shared" si="166"/>
        <v>11.528513280000002</v>
      </c>
      <c r="AA80" s="177">
        <f>(Y80*AF2)+Z80</f>
        <v>38.947679999999998</v>
      </c>
      <c r="AB80" s="175">
        <f t="shared" si="167"/>
        <v>38.947679999999998</v>
      </c>
      <c r="AC80" s="176">
        <f t="shared" si="168"/>
        <v>38.947679999999998</v>
      </c>
      <c r="AD80" s="176">
        <f t="shared" si="169"/>
        <v>38.168726399999997</v>
      </c>
      <c r="AE80" s="176">
        <f t="shared" si="170"/>
        <v>37.389772799999996</v>
      </c>
      <c r="AF80" s="176">
        <f t="shared" si="171"/>
        <v>36.610819199999995</v>
      </c>
      <c r="AG80" s="176">
        <f t="shared" si="172"/>
        <v>35.8318656</v>
      </c>
      <c r="AH80" s="176">
        <f t="shared" si="173"/>
        <v>35.052911999999999</v>
      </c>
      <c r="AI80" s="176">
        <f t="shared" si="174"/>
        <v>34.273958399999998</v>
      </c>
      <c r="AJ80" s="176">
        <f t="shared" si="175"/>
        <v>33.495004799999997</v>
      </c>
      <c r="AK80" s="176">
        <f t="shared" si="176"/>
        <v>32.716051199999995</v>
      </c>
      <c r="AL80" s="176">
        <f t="shared" si="177"/>
        <v>31.937097599999998</v>
      </c>
      <c r="AM80" s="176">
        <f t="shared" si="178"/>
        <v>31.158144</v>
      </c>
      <c r="AN80" s="176">
        <f t="shared" si="179"/>
        <v>30.379190399999999</v>
      </c>
      <c r="AO80" s="177">
        <f t="shared" si="180"/>
        <v>29.600236799999998</v>
      </c>
      <c r="AP80" s="213"/>
      <c r="AR80" s="302">
        <f t="shared" si="148"/>
        <v>45.698611200000002</v>
      </c>
      <c r="AS80" s="303">
        <f t="shared" si="181"/>
        <v>19.214188800000002</v>
      </c>
      <c r="AT80" s="304">
        <f>(AR80*AY2)+AS80</f>
        <v>64.912800000000004</v>
      </c>
      <c r="AU80" s="302">
        <f t="shared" si="182"/>
        <v>64.912800000000004</v>
      </c>
      <c r="AV80" s="303">
        <f t="shared" si="183"/>
        <v>64.912800000000004</v>
      </c>
      <c r="AW80" s="303">
        <f t="shared" si="184"/>
        <v>63.614544000000002</v>
      </c>
      <c r="AX80" s="303">
        <f t="shared" si="185"/>
        <v>62.316288</v>
      </c>
      <c r="AY80" s="303">
        <f t="shared" si="186"/>
        <v>61.018031999999998</v>
      </c>
      <c r="AZ80" s="303">
        <f t="shared" si="187"/>
        <v>59.719776000000003</v>
      </c>
      <c r="BA80" s="303">
        <f t="shared" si="188"/>
        <v>58.421520000000008</v>
      </c>
      <c r="BB80" s="303">
        <f t="shared" si="189"/>
        <v>57.123264000000006</v>
      </c>
      <c r="BC80" s="303">
        <f t="shared" si="190"/>
        <v>55.825008000000004</v>
      </c>
      <c r="BD80" s="303">
        <f t="shared" si="191"/>
        <v>54.526752000000002</v>
      </c>
      <c r="BE80" s="303">
        <f t="shared" si="192"/>
        <v>53.228496</v>
      </c>
      <c r="BF80" s="303">
        <f t="shared" si="193"/>
        <v>51.930240000000005</v>
      </c>
      <c r="BG80" s="303">
        <f t="shared" si="194"/>
        <v>50.631984000000003</v>
      </c>
      <c r="BH80" s="304">
        <f t="shared" si="195"/>
        <v>49.333728000000001</v>
      </c>
      <c r="BI80" s="213"/>
    </row>
    <row r="81" spans="1:61" x14ac:dyDescent="0.25">
      <c r="A81" s="111" t="s">
        <v>61</v>
      </c>
      <c r="B81" s="58" t="s">
        <v>10</v>
      </c>
      <c r="C81" s="73"/>
      <c r="D81" s="66">
        <v>4.00148001160694E-2</v>
      </c>
      <c r="E81" s="295">
        <v>58.48</v>
      </c>
      <c r="F81" s="298">
        <v>1.3</v>
      </c>
      <c r="G81" s="295">
        <f t="shared" si="149"/>
        <v>76.024000000000001</v>
      </c>
      <c r="H81" s="263">
        <f t="shared" si="150"/>
        <v>45.614399999999996</v>
      </c>
      <c r="I81" s="175">
        <f t="shared" si="151"/>
        <v>45.614399999999996</v>
      </c>
      <c r="J81" s="176">
        <f t="shared" si="152"/>
        <v>45.614399999999996</v>
      </c>
      <c r="K81" s="176">
        <f t="shared" si="153"/>
        <v>44.702111999999993</v>
      </c>
      <c r="L81" s="176">
        <f t="shared" si="154"/>
        <v>43.789823999999996</v>
      </c>
      <c r="M81" s="176">
        <f t="shared" si="155"/>
        <v>42.877535999999992</v>
      </c>
      <c r="N81" s="176">
        <f t="shared" si="156"/>
        <v>41.965247999999995</v>
      </c>
      <c r="O81" s="176">
        <f t="shared" si="157"/>
        <v>41.052959999999999</v>
      </c>
      <c r="P81" s="176">
        <f t="shared" si="158"/>
        <v>40.140671999999995</v>
      </c>
      <c r="Q81" s="176">
        <f t="shared" si="159"/>
        <v>39.228383999999998</v>
      </c>
      <c r="R81" s="176">
        <f t="shared" si="160"/>
        <v>38.316095999999995</v>
      </c>
      <c r="S81" s="176">
        <f t="shared" si="161"/>
        <v>37.403807999999998</v>
      </c>
      <c r="T81" s="176">
        <f t="shared" si="162"/>
        <v>36.491520000000001</v>
      </c>
      <c r="U81" s="176">
        <f t="shared" si="163"/>
        <v>35.579231999999998</v>
      </c>
      <c r="V81" s="177">
        <f t="shared" si="164"/>
        <v>34.666944000000001</v>
      </c>
      <c r="W81" s="213"/>
      <c r="X81" s="74"/>
      <c r="Y81" s="175">
        <f t="shared" si="165"/>
        <v>32.112537599999996</v>
      </c>
      <c r="Z81" s="176">
        <f t="shared" si="166"/>
        <v>13.5018624</v>
      </c>
      <c r="AA81" s="177">
        <f>(Y81*AF2)+Z81</f>
        <v>45.614399999999996</v>
      </c>
      <c r="AB81" s="175">
        <f t="shared" si="167"/>
        <v>45.614399999999996</v>
      </c>
      <c r="AC81" s="176">
        <f t="shared" si="168"/>
        <v>45.614399999999996</v>
      </c>
      <c r="AD81" s="176">
        <f t="shared" si="169"/>
        <v>44.702111999999993</v>
      </c>
      <c r="AE81" s="176">
        <f t="shared" si="170"/>
        <v>43.789823999999996</v>
      </c>
      <c r="AF81" s="176">
        <f t="shared" si="171"/>
        <v>42.877535999999992</v>
      </c>
      <c r="AG81" s="176">
        <f t="shared" si="172"/>
        <v>41.965247999999995</v>
      </c>
      <c r="AH81" s="176">
        <f t="shared" si="173"/>
        <v>41.052959999999999</v>
      </c>
      <c r="AI81" s="176">
        <f t="shared" si="174"/>
        <v>40.140671999999995</v>
      </c>
      <c r="AJ81" s="176">
        <f t="shared" si="175"/>
        <v>39.228383999999998</v>
      </c>
      <c r="AK81" s="176">
        <f t="shared" si="176"/>
        <v>38.316095999999995</v>
      </c>
      <c r="AL81" s="176">
        <f t="shared" si="177"/>
        <v>37.403807999999998</v>
      </c>
      <c r="AM81" s="176">
        <f t="shared" si="178"/>
        <v>36.491520000000001</v>
      </c>
      <c r="AN81" s="176">
        <f t="shared" si="179"/>
        <v>35.579231999999998</v>
      </c>
      <c r="AO81" s="177">
        <f t="shared" si="180"/>
        <v>34.666944000000001</v>
      </c>
      <c r="AP81" s="213"/>
      <c r="AR81" s="302">
        <f t="shared" si="148"/>
        <v>53.520896</v>
      </c>
      <c r="AS81" s="303">
        <f t="shared" si="181"/>
        <v>22.503104</v>
      </c>
      <c r="AT81" s="304">
        <f>(AR81*AY2)+AS81</f>
        <v>76.024000000000001</v>
      </c>
      <c r="AU81" s="302">
        <f t="shared" si="182"/>
        <v>76.024000000000001</v>
      </c>
      <c r="AV81" s="303">
        <f t="shared" si="183"/>
        <v>76.024000000000001</v>
      </c>
      <c r="AW81" s="303">
        <f t="shared" si="184"/>
        <v>74.503519999999995</v>
      </c>
      <c r="AX81" s="303">
        <f t="shared" si="185"/>
        <v>72.983040000000003</v>
      </c>
      <c r="AY81" s="303">
        <f t="shared" si="186"/>
        <v>71.462559999999996</v>
      </c>
      <c r="AZ81" s="303">
        <f t="shared" si="187"/>
        <v>69.942080000000004</v>
      </c>
      <c r="BA81" s="303">
        <f t="shared" si="188"/>
        <v>68.421599999999998</v>
      </c>
      <c r="BB81" s="303">
        <f t="shared" si="189"/>
        <v>66.901120000000006</v>
      </c>
      <c r="BC81" s="303">
        <f t="shared" si="190"/>
        <v>65.38064</v>
      </c>
      <c r="BD81" s="303">
        <f t="shared" si="191"/>
        <v>63.86016</v>
      </c>
      <c r="BE81" s="303">
        <f t="shared" si="192"/>
        <v>62.339679999999994</v>
      </c>
      <c r="BF81" s="303">
        <f t="shared" si="193"/>
        <v>60.819200000000002</v>
      </c>
      <c r="BG81" s="303">
        <f t="shared" si="194"/>
        <v>59.298720000000003</v>
      </c>
      <c r="BH81" s="304">
        <f t="shared" si="195"/>
        <v>57.778240000000004</v>
      </c>
      <c r="BI81" s="213"/>
    </row>
    <row r="82" spans="1:61" x14ac:dyDescent="0.25">
      <c r="A82" s="111" t="s">
        <v>62</v>
      </c>
      <c r="B82" s="58" t="s">
        <v>1884</v>
      </c>
      <c r="C82" s="73"/>
      <c r="D82" s="66">
        <v>3.8235745068000704E-2</v>
      </c>
      <c r="E82" s="295">
        <v>58.48</v>
      </c>
      <c r="F82" s="298">
        <v>1.5</v>
      </c>
      <c r="G82" s="295">
        <f t="shared" si="149"/>
        <v>87.72</v>
      </c>
      <c r="H82" s="263">
        <f t="shared" si="150"/>
        <v>52.631999999999998</v>
      </c>
      <c r="I82" s="175">
        <f t="shared" si="151"/>
        <v>52.631999999999998</v>
      </c>
      <c r="J82" s="176">
        <f t="shared" si="152"/>
        <v>52.631999999999998</v>
      </c>
      <c r="K82" s="176">
        <f t="shared" si="153"/>
        <v>51.579359999999994</v>
      </c>
      <c r="L82" s="176">
        <f t="shared" si="154"/>
        <v>50.526719999999997</v>
      </c>
      <c r="M82" s="176">
        <f t="shared" si="155"/>
        <v>49.474079999999994</v>
      </c>
      <c r="N82" s="176">
        <f t="shared" si="156"/>
        <v>48.421439999999997</v>
      </c>
      <c r="O82" s="176">
        <f t="shared" si="157"/>
        <v>47.3688</v>
      </c>
      <c r="P82" s="176">
        <f t="shared" si="158"/>
        <v>46.316159999999996</v>
      </c>
      <c r="Q82" s="176">
        <f t="shared" si="159"/>
        <v>45.26352</v>
      </c>
      <c r="R82" s="176">
        <f t="shared" si="160"/>
        <v>44.210879999999996</v>
      </c>
      <c r="S82" s="176">
        <f t="shared" si="161"/>
        <v>43.158239999999992</v>
      </c>
      <c r="T82" s="176">
        <f t="shared" si="162"/>
        <v>42.105600000000003</v>
      </c>
      <c r="U82" s="176">
        <f t="shared" si="163"/>
        <v>41.052959999999999</v>
      </c>
      <c r="V82" s="177">
        <f t="shared" si="164"/>
        <v>40.000320000000002</v>
      </c>
      <c r="W82" s="213"/>
      <c r="X82" s="74"/>
      <c r="Y82" s="175">
        <f t="shared" si="165"/>
        <v>37.052927999999994</v>
      </c>
      <c r="Z82" s="176">
        <f t="shared" si="166"/>
        <v>15.579072000000004</v>
      </c>
      <c r="AA82" s="177">
        <f>(Y82*AF2)+Z82</f>
        <v>52.631999999999998</v>
      </c>
      <c r="AB82" s="175">
        <f t="shared" si="167"/>
        <v>52.631999999999998</v>
      </c>
      <c r="AC82" s="176">
        <f t="shared" si="168"/>
        <v>52.631999999999998</v>
      </c>
      <c r="AD82" s="176">
        <f t="shared" si="169"/>
        <v>51.579359999999994</v>
      </c>
      <c r="AE82" s="176">
        <f t="shared" si="170"/>
        <v>50.526719999999997</v>
      </c>
      <c r="AF82" s="176">
        <f t="shared" si="171"/>
        <v>49.474079999999994</v>
      </c>
      <c r="AG82" s="176">
        <f t="shared" si="172"/>
        <v>48.421439999999997</v>
      </c>
      <c r="AH82" s="176">
        <f t="shared" si="173"/>
        <v>47.3688</v>
      </c>
      <c r="AI82" s="176">
        <f t="shared" si="174"/>
        <v>46.316159999999996</v>
      </c>
      <c r="AJ82" s="176">
        <f t="shared" si="175"/>
        <v>45.26352</v>
      </c>
      <c r="AK82" s="176">
        <f t="shared" si="176"/>
        <v>44.210879999999996</v>
      </c>
      <c r="AL82" s="176">
        <f t="shared" si="177"/>
        <v>43.158239999999992</v>
      </c>
      <c r="AM82" s="176">
        <f t="shared" si="178"/>
        <v>42.105600000000003</v>
      </c>
      <c r="AN82" s="176">
        <f t="shared" si="179"/>
        <v>41.052959999999999</v>
      </c>
      <c r="AO82" s="177">
        <f t="shared" si="180"/>
        <v>40.000320000000002</v>
      </c>
      <c r="AP82" s="213"/>
      <c r="AR82" s="302">
        <f t="shared" si="148"/>
        <v>61.754879999999993</v>
      </c>
      <c r="AS82" s="303">
        <f t="shared" si="181"/>
        <v>25.965120000000006</v>
      </c>
      <c r="AT82" s="304">
        <f>(AR82*AY2)+AS82</f>
        <v>87.72</v>
      </c>
      <c r="AU82" s="302">
        <f t="shared" si="182"/>
        <v>87.72</v>
      </c>
      <c r="AV82" s="303">
        <f t="shared" si="183"/>
        <v>87.72</v>
      </c>
      <c r="AW82" s="303">
        <f t="shared" si="184"/>
        <v>85.965599999999995</v>
      </c>
      <c r="AX82" s="303">
        <f t="shared" si="185"/>
        <v>84.211199999999991</v>
      </c>
      <c r="AY82" s="303">
        <f t="shared" si="186"/>
        <v>82.456800000000001</v>
      </c>
      <c r="AZ82" s="303">
        <f t="shared" si="187"/>
        <v>80.702399999999997</v>
      </c>
      <c r="BA82" s="303">
        <f t="shared" si="188"/>
        <v>78.948000000000008</v>
      </c>
      <c r="BB82" s="303">
        <f t="shared" si="189"/>
        <v>77.193600000000004</v>
      </c>
      <c r="BC82" s="303">
        <f t="shared" si="190"/>
        <v>75.4392</v>
      </c>
      <c r="BD82" s="303">
        <f t="shared" si="191"/>
        <v>73.684799999999996</v>
      </c>
      <c r="BE82" s="303">
        <f t="shared" si="192"/>
        <v>71.930399999999992</v>
      </c>
      <c r="BF82" s="303">
        <f t="shared" si="193"/>
        <v>70.176000000000002</v>
      </c>
      <c r="BG82" s="303">
        <f t="shared" si="194"/>
        <v>68.421599999999998</v>
      </c>
      <c r="BH82" s="304">
        <f t="shared" si="195"/>
        <v>66.667199999999994</v>
      </c>
      <c r="BI82" s="213"/>
    </row>
    <row r="83" spans="1:61" x14ac:dyDescent="0.25">
      <c r="A83" s="105" t="s">
        <v>63</v>
      </c>
      <c r="B83" s="59" t="s">
        <v>1885</v>
      </c>
      <c r="C83" s="214"/>
      <c r="D83" s="67">
        <v>0.10343481803333321</v>
      </c>
      <c r="E83" s="295">
        <v>58.48</v>
      </c>
      <c r="F83" s="299">
        <v>1.55</v>
      </c>
      <c r="G83" s="295">
        <f t="shared" si="149"/>
        <v>90.643999999999991</v>
      </c>
      <c r="H83" s="262">
        <f t="shared" si="150"/>
        <v>54.386399999999995</v>
      </c>
      <c r="I83" s="180">
        <f t="shared" si="151"/>
        <v>54.386399999999995</v>
      </c>
      <c r="J83" s="181">
        <f t="shared" si="152"/>
        <v>54.386399999999995</v>
      </c>
      <c r="K83" s="181">
        <f t="shared" si="153"/>
        <v>53.298671999999996</v>
      </c>
      <c r="L83" s="181">
        <f t="shared" si="154"/>
        <v>52.210943999999991</v>
      </c>
      <c r="M83" s="181">
        <f t="shared" si="155"/>
        <v>51.123215999999992</v>
      </c>
      <c r="N83" s="181">
        <f t="shared" si="156"/>
        <v>50.035488000000001</v>
      </c>
      <c r="O83" s="181">
        <f t="shared" si="157"/>
        <v>48.947759999999995</v>
      </c>
      <c r="P83" s="181">
        <f t="shared" si="158"/>
        <v>47.860031999999997</v>
      </c>
      <c r="Q83" s="181">
        <f t="shared" si="159"/>
        <v>46.772303999999991</v>
      </c>
      <c r="R83" s="181">
        <f t="shared" si="160"/>
        <v>45.684575999999993</v>
      </c>
      <c r="S83" s="181">
        <f t="shared" si="161"/>
        <v>44.596847999999994</v>
      </c>
      <c r="T83" s="181">
        <f t="shared" si="162"/>
        <v>43.509119999999996</v>
      </c>
      <c r="U83" s="181">
        <f t="shared" si="163"/>
        <v>42.421391999999997</v>
      </c>
      <c r="V83" s="182">
        <f t="shared" si="164"/>
        <v>41.333663999999999</v>
      </c>
      <c r="W83" s="213"/>
      <c r="X83" s="74"/>
      <c r="Y83" s="180">
        <f t="shared" si="165"/>
        <v>38.288025599999997</v>
      </c>
      <c r="Z83" s="181">
        <f t="shared" si="166"/>
        <v>16.098374399999997</v>
      </c>
      <c r="AA83" s="182">
        <f>(Y83*AF2)+Z83</f>
        <v>54.386399999999995</v>
      </c>
      <c r="AB83" s="180">
        <f t="shared" si="167"/>
        <v>54.386399999999995</v>
      </c>
      <c r="AC83" s="181">
        <f t="shared" si="168"/>
        <v>54.386399999999995</v>
      </c>
      <c r="AD83" s="181">
        <f t="shared" si="169"/>
        <v>53.298671999999996</v>
      </c>
      <c r="AE83" s="181">
        <f t="shared" si="170"/>
        <v>52.210943999999991</v>
      </c>
      <c r="AF83" s="181">
        <f t="shared" si="171"/>
        <v>51.123215999999992</v>
      </c>
      <c r="AG83" s="181">
        <f t="shared" si="172"/>
        <v>50.035488000000001</v>
      </c>
      <c r="AH83" s="181">
        <f t="shared" si="173"/>
        <v>48.947759999999995</v>
      </c>
      <c r="AI83" s="181">
        <f t="shared" si="174"/>
        <v>47.860031999999997</v>
      </c>
      <c r="AJ83" s="181">
        <f t="shared" si="175"/>
        <v>46.772303999999991</v>
      </c>
      <c r="AK83" s="181">
        <f t="shared" si="176"/>
        <v>45.684575999999993</v>
      </c>
      <c r="AL83" s="181">
        <f t="shared" si="177"/>
        <v>44.596847999999994</v>
      </c>
      <c r="AM83" s="181">
        <f t="shared" si="178"/>
        <v>43.509119999999996</v>
      </c>
      <c r="AN83" s="181">
        <f t="shared" si="179"/>
        <v>42.421391999999997</v>
      </c>
      <c r="AO83" s="182">
        <f t="shared" si="180"/>
        <v>41.333663999999999</v>
      </c>
      <c r="AP83" s="213"/>
      <c r="AR83" s="305">
        <f t="shared" si="148"/>
        <v>63.813375999999991</v>
      </c>
      <c r="AS83" s="303">
        <f t="shared" si="181"/>
        <v>26.830624</v>
      </c>
      <c r="AT83" s="307">
        <f>(AR83*AY2)+AS83</f>
        <v>90.643999999999991</v>
      </c>
      <c r="AU83" s="305">
        <f t="shared" si="182"/>
        <v>90.643999999999991</v>
      </c>
      <c r="AV83" s="306">
        <f t="shared" si="183"/>
        <v>90.643999999999991</v>
      </c>
      <c r="AW83" s="306">
        <f t="shared" si="184"/>
        <v>88.831119999999984</v>
      </c>
      <c r="AX83" s="306">
        <f t="shared" si="185"/>
        <v>87.018239999999992</v>
      </c>
      <c r="AY83" s="306">
        <f t="shared" si="186"/>
        <v>85.205359999999985</v>
      </c>
      <c r="AZ83" s="306">
        <f t="shared" si="187"/>
        <v>83.392479999999992</v>
      </c>
      <c r="BA83" s="306">
        <f t="shared" si="188"/>
        <v>81.579599999999999</v>
      </c>
      <c r="BB83" s="306">
        <f t="shared" si="189"/>
        <v>79.766719999999992</v>
      </c>
      <c r="BC83" s="306">
        <f t="shared" si="190"/>
        <v>77.953839999999985</v>
      </c>
      <c r="BD83" s="306">
        <f t="shared" si="191"/>
        <v>76.140959999999993</v>
      </c>
      <c r="BE83" s="306">
        <f t="shared" si="192"/>
        <v>74.328079999999986</v>
      </c>
      <c r="BF83" s="306">
        <f t="shared" si="193"/>
        <v>72.515199999999993</v>
      </c>
      <c r="BG83" s="306">
        <f t="shared" si="194"/>
        <v>70.70232</v>
      </c>
      <c r="BH83" s="307">
        <f t="shared" si="195"/>
        <v>68.889439999999993</v>
      </c>
      <c r="BI83" s="213"/>
    </row>
    <row r="84" spans="1:61" ht="15.75" thickBot="1" x14ac:dyDescent="0.3">
      <c r="A84" s="112" t="s">
        <v>64</v>
      </c>
      <c r="B84" s="117" t="s">
        <v>1886</v>
      </c>
      <c r="C84" s="215"/>
      <c r="D84" s="114">
        <v>8.0336246472617883E-4</v>
      </c>
      <c r="E84" s="295">
        <v>58.48</v>
      </c>
      <c r="F84" s="300">
        <v>1.0900000000000001</v>
      </c>
      <c r="G84" s="295">
        <f t="shared" si="149"/>
        <v>63.743200000000002</v>
      </c>
      <c r="H84" s="264">
        <f t="shared" si="150"/>
        <v>38.245919999999998</v>
      </c>
      <c r="I84" s="186">
        <f t="shared" si="151"/>
        <v>38.245919999999998</v>
      </c>
      <c r="J84" s="187">
        <f t="shared" si="152"/>
        <v>38.245919999999998</v>
      </c>
      <c r="K84" s="187">
        <f t="shared" si="153"/>
        <v>37.481001599999999</v>
      </c>
      <c r="L84" s="187">
        <f t="shared" si="154"/>
        <v>36.7160832</v>
      </c>
      <c r="M84" s="187">
        <f t="shared" si="155"/>
        <v>35.951164799999994</v>
      </c>
      <c r="N84" s="187">
        <f t="shared" si="156"/>
        <v>35.186246400000002</v>
      </c>
      <c r="O84" s="187">
        <f t="shared" si="157"/>
        <v>34.421328000000003</v>
      </c>
      <c r="P84" s="187">
        <f t="shared" si="158"/>
        <v>33.656409599999996</v>
      </c>
      <c r="Q84" s="187">
        <f t="shared" si="159"/>
        <v>32.891491199999997</v>
      </c>
      <c r="R84" s="187">
        <f t="shared" si="160"/>
        <v>32.126572799999998</v>
      </c>
      <c r="S84" s="187">
        <f t="shared" si="161"/>
        <v>31.361654399999995</v>
      </c>
      <c r="T84" s="187">
        <f t="shared" si="162"/>
        <v>30.596736</v>
      </c>
      <c r="U84" s="187">
        <f t="shared" si="163"/>
        <v>29.831817600000001</v>
      </c>
      <c r="V84" s="188">
        <f t="shared" si="164"/>
        <v>29.066899199999998</v>
      </c>
      <c r="W84" s="216"/>
      <c r="X84" s="74"/>
      <c r="Y84" s="186">
        <f t="shared" si="165"/>
        <v>26.925127679999996</v>
      </c>
      <c r="Z84" s="187">
        <f t="shared" si="166"/>
        <v>11.320792320000002</v>
      </c>
      <c r="AA84" s="188">
        <f>(Y84*AF2)+Z84</f>
        <v>38.245919999999998</v>
      </c>
      <c r="AB84" s="186">
        <f t="shared" si="167"/>
        <v>38.245919999999998</v>
      </c>
      <c r="AC84" s="187">
        <f t="shared" si="168"/>
        <v>38.245919999999998</v>
      </c>
      <c r="AD84" s="187">
        <f t="shared" si="169"/>
        <v>37.481001599999999</v>
      </c>
      <c r="AE84" s="187">
        <f t="shared" si="170"/>
        <v>36.7160832</v>
      </c>
      <c r="AF84" s="187">
        <f t="shared" si="171"/>
        <v>35.951164799999994</v>
      </c>
      <c r="AG84" s="187">
        <f t="shared" si="172"/>
        <v>35.186246400000002</v>
      </c>
      <c r="AH84" s="187">
        <f t="shared" si="173"/>
        <v>34.421328000000003</v>
      </c>
      <c r="AI84" s="187">
        <f t="shared" si="174"/>
        <v>33.656409599999996</v>
      </c>
      <c r="AJ84" s="187">
        <f t="shared" si="175"/>
        <v>32.891491199999997</v>
      </c>
      <c r="AK84" s="187">
        <f t="shared" si="176"/>
        <v>32.126572799999998</v>
      </c>
      <c r="AL84" s="187">
        <f t="shared" si="177"/>
        <v>31.361654399999995</v>
      </c>
      <c r="AM84" s="187">
        <f t="shared" si="178"/>
        <v>30.596736</v>
      </c>
      <c r="AN84" s="187">
        <f t="shared" si="179"/>
        <v>29.831817600000001</v>
      </c>
      <c r="AO84" s="188">
        <f t="shared" si="180"/>
        <v>29.066899199999998</v>
      </c>
      <c r="AP84" s="216"/>
      <c r="AR84" s="308">
        <f t="shared" si="148"/>
        <v>44.8752128</v>
      </c>
      <c r="AS84" s="303">
        <f t="shared" si="181"/>
        <v>18.867987200000002</v>
      </c>
      <c r="AT84" s="310">
        <f>(AR84*AY2)+AS84</f>
        <v>63.743200000000002</v>
      </c>
      <c r="AU84" s="308">
        <f t="shared" si="182"/>
        <v>63.743200000000002</v>
      </c>
      <c r="AV84" s="309">
        <f t="shared" si="183"/>
        <v>63.743200000000002</v>
      </c>
      <c r="AW84" s="309">
        <f t="shared" si="184"/>
        <v>62.468336000000001</v>
      </c>
      <c r="AX84" s="309">
        <f t="shared" si="185"/>
        <v>61.193472</v>
      </c>
      <c r="AY84" s="309">
        <f t="shared" si="186"/>
        <v>59.918607999999999</v>
      </c>
      <c r="AZ84" s="309">
        <f t="shared" si="187"/>
        <v>58.643744000000005</v>
      </c>
      <c r="BA84" s="309">
        <f t="shared" si="188"/>
        <v>57.368880000000004</v>
      </c>
      <c r="BB84" s="309">
        <f t="shared" si="189"/>
        <v>56.094016000000003</v>
      </c>
      <c r="BC84" s="309">
        <f t="shared" si="190"/>
        <v>54.819152000000003</v>
      </c>
      <c r="BD84" s="309">
        <f t="shared" si="191"/>
        <v>53.544288000000002</v>
      </c>
      <c r="BE84" s="309">
        <f t="shared" si="192"/>
        <v>52.269424000000001</v>
      </c>
      <c r="BF84" s="309">
        <f t="shared" si="193"/>
        <v>50.994560000000007</v>
      </c>
      <c r="BG84" s="309">
        <f t="shared" si="194"/>
        <v>49.719696000000006</v>
      </c>
      <c r="BH84" s="310">
        <f t="shared" si="195"/>
        <v>48.444832000000005</v>
      </c>
      <c r="BI84" s="216"/>
    </row>
    <row r="85" spans="1:61" x14ac:dyDescent="0.25">
      <c r="A85" s="13"/>
      <c r="B85" s="74"/>
      <c r="C85" s="209" t="s">
        <v>106</v>
      </c>
      <c r="D85" s="104">
        <f>D74+D75+D77+D78+D79+D83</f>
        <v>0.8380895178938218</v>
      </c>
      <c r="E85" s="74"/>
      <c r="G85" s="159"/>
      <c r="H85" s="159"/>
      <c r="I85" s="159"/>
      <c r="J85" s="159"/>
      <c r="K85" s="159"/>
      <c r="L85" s="159"/>
      <c r="M85" s="159"/>
      <c r="N85" s="159"/>
      <c r="O85" s="159"/>
      <c r="P85" s="159"/>
      <c r="Q85" s="159"/>
      <c r="R85" s="159"/>
      <c r="S85" s="159"/>
      <c r="T85" s="159"/>
      <c r="U85" s="159"/>
      <c r="V85" s="159"/>
      <c r="W85" s="74"/>
      <c r="X85" s="74"/>
      <c r="Y85" s="74"/>
      <c r="Z85" s="74"/>
      <c r="AA85" s="74"/>
      <c r="AB85" s="74"/>
      <c r="AC85" s="74"/>
      <c r="AD85" s="74"/>
      <c r="AE85" s="74"/>
      <c r="AF85" s="74"/>
      <c r="AG85" s="74"/>
      <c r="AH85" s="74"/>
      <c r="AI85" s="74"/>
      <c r="AJ85" s="74"/>
      <c r="AK85" s="74"/>
      <c r="AL85" s="74"/>
      <c r="AM85" s="74"/>
      <c r="AN85" s="74"/>
      <c r="AO85" s="74"/>
      <c r="AP85" s="74"/>
      <c r="AR85" s="74"/>
      <c r="AS85" s="74"/>
      <c r="AT85" s="74"/>
      <c r="AU85" s="74"/>
      <c r="AV85" s="74"/>
      <c r="AW85" s="74"/>
      <c r="AX85" s="74"/>
      <c r="AY85" s="74"/>
      <c r="AZ85" s="74"/>
      <c r="BA85" s="74"/>
      <c r="BB85" s="74"/>
      <c r="BC85" s="74"/>
      <c r="BD85" s="74"/>
      <c r="BE85" s="74"/>
      <c r="BF85" s="74"/>
      <c r="BG85" s="74"/>
      <c r="BH85" s="74"/>
      <c r="BI85" s="74"/>
    </row>
    <row r="86" spans="1:61" ht="15.75" thickBot="1" x14ac:dyDescent="0.3">
      <c r="A86" s="13"/>
      <c r="B86" s="74"/>
      <c r="C86" s="74"/>
      <c r="E86" s="74"/>
      <c r="G86" s="159"/>
      <c r="H86" s="159"/>
      <c r="I86" s="159"/>
      <c r="J86" s="159"/>
      <c r="K86" s="159"/>
      <c r="L86" s="159"/>
      <c r="M86" s="159"/>
      <c r="N86" s="159"/>
      <c r="O86" s="159"/>
      <c r="P86" s="159"/>
      <c r="Q86" s="159"/>
      <c r="R86" s="159"/>
      <c r="S86" s="159"/>
      <c r="T86" s="159"/>
      <c r="U86" s="159"/>
      <c r="V86" s="159"/>
      <c r="W86" s="74"/>
      <c r="X86" s="74"/>
      <c r="Y86" s="74"/>
      <c r="Z86" s="74"/>
      <c r="AA86" s="74"/>
      <c r="AB86" s="74"/>
      <c r="AC86" s="74"/>
      <c r="AD86" s="74"/>
      <c r="AE86" s="74"/>
      <c r="AF86" s="74"/>
      <c r="AG86" s="74"/>
      <c r="AH86" s="74"/>
      <c r="AI86" s="74"/>
      <c r="AJ86" s="74"/>
      <c r="AK86" s="74"/>
      <c r="AL86" s="74"/>
      <c r="AM86" s="74"/>
      <c r="AN86" s="74"/>
      <c r="AO86" s="74"/>
      <c r="AP86" s="74"/>
      <c r="AR86" s="74"/>
      <c r="AS86" s="74"/>
      <c r="AT86" s="74"/>
      <c r="AU86" s="74"/>
      <c r="AV86" s="74"/>
      <c r="AW86" s="74"/>
      <c r="AX86" s="74"/>
      <c r="AY86" s="74"/>
      <c r="AZ86" s="74"/>
      <c r="BA86" s="74"/>
      <c r="BB86" s="74"/>
      <c r="BC86" s="74"/>
      <c r="BD86" s="74"/>
      <c r="BE86" s="74"/>
      <c r="BF86" s="74"/>
      <c r="BG86" s="74"/>
      <c r="BH86" s="74"/>
      <c r="BI86" s="74"/>
    </row>
    <row r="87" spans="1:61" x14ac:dyDescent="0.25">
      <c r="A87" s="162"/>
      <c r="B87" s="137"/>
      <c r="C87" s="137"/>
      <c r="D87" s="83"/>
      <c r="E87" s="137"/>
      <c r="F87" s="147"/>
      <c r="G87" s="217"/>
      <c r="H87" s="163"/>
      <c r="I87" s="164" t="s">
        <v>89</v>
      </c>
      <c r="J87" s="165"/>
      <c r="K87" s="165"/>
      <c r="L87" s="165"/>
      <c r="M87" s="165"/>
      <c r="N87" s="165"/>
      <c r="O87" s="165"/>
      <c r="P87" s="165"/>
      <c r="Q87" s="165"/>
      <c r="R87" s="165"/>
      <c r="S87" s="165"/>
      <c r="T87" s="165"/>
      <c r="U87" s="165"/>
      <c r="V87" s="166"/>
      <c r="W87" s="167"/>
      <c r="X87" s="74"/>
      <c r="Y87" s="162"/>
      <c r="Z87" s="137"/>
      <c r="AA87" s="168"/>
      <c r="AB87" s="164" t="s">
        <v>1922</v>
      </c>
      <c r="AC87" s="165"/>
      <c r="AD87" s="165"/>
      <c r="AE87" s="165"/>
      <c r="AF87" s="165"/>
      <c r="AG87" s="165"/>
      <c r="AH87" s="165"/>
      <c r="AI87" s="165"/>
      <c r="AJ87" s="165"/>
      <c r="AK87" s="165"/>
      <c r="AL87" s="165"/>
      <c r="AM87" s="165"/>
      <c r="AN87" s="165"/>
      <c r="AO87" s="166"/>
      <c r="AP87" s="167"/>
      <c r="AR87" s="162"/>
      <c r="AS87" s="137"/>
      <c r="AT87" s="168"/>
      <c r="AU87" s="164" t="s">
        <v>1929</v>
      </c>
      <c r="AV87" s="165"/>
      <c r="AW87" s="165"/>
      <c r="AX87" s="165"/>
      <c r="AY87" s="165"/>
      <c r="AZ87" s="165"/>
      <c r="BA87" s="165"/>
      <c r="BB87" s="165"/>
      <c r="BC87" s="165"/>
      <c r="BD87" s="165"/>
      <c r="BE87" s="165"/>
      <c r="BF87" s="165"/>
      <c r="BG87" s="165"/>
      <c r="BH87" s="166"/>
      <c r="BI87" s="167"/>
    </row>
    <row r="88" spans="1:61" ht="30" x14ac:dyDescent="0.25">
      <c r="A88" s="171"/>
      <c r="B88" s="138"/>
      <c r="C88" s="138"/>
      <c r="D88" s="84"/>
      <c r="E88" s="138"/>
      <c r="F88" s="148"/>
      <c r="G88" s="219"/>
      <c r="H88" s="172"/>
      <c r="I88" s="77" t="s">
        <v>1900</v>
      </c>
      <c r="J88" s="75" t="s">
        <v>1901</v>
      </c>
      <c r="K88" s="75" t="s">
        <v>1902</v>
      </c>
      <c r="L88" s="75" t="s">
        <v>1903</v>
      </c>
      <c r="M88" s="75" t="s">
        <v>1904</v>
      </c>
      <c r="N88" s="75" t="s">
        <v>1905</v>
      </c>
      <c r="O88" s="75" t="s">
        <v>1906</v>
      </c>
      <c r="P88" s="75" t="s">
        <v>1907</v>
      </c>
      <c r="Q88" s="75" t="s">
        <v>1908</v>
      </c>
      <c r="R88" s="75" t="s">
        <v>1909</v>
      </c>
      <c r="S88" s="75" t="s">
        <v>1910</v>
      </c>
      <c r="T88" s="75" t="s">
        <v>1911</v>
      </c>
      <c r="U88" s="75" t="s">
        <v>1912</v>
      </c>
      <c r="V88" s="78" t="s">
        <v>1913</v>
      </c>
      <c r="W88" s="101" t="s">
        <v>1914</v>
      </c>
      <c r="X88" s="74"/>
      <c r="Y88" s="171"/>
      <c r="Z88" s="138"/>
      <c r="AA88" s="173"/>
      <c r="AB88" s="77" t="s">
        <v>1900</v>
      </c>
      <c r="AC88" s="75" t="s">
        <v>1901</v>
      </c>
      <c r="AD88" s="75" t="s">
        <v>1902</v>
      </c>
      <c r="AE88" s="75" t="s">
        <v>1903</v>
      </c>
      <c r="AF88" s="75" t="s">
        <v>1904</v>
      </c>
      <c r="AG88" s="75" t="s">
        <v>1905</v>
      </c>
      <c r="AH88" s="75" t="s">
        <v>1906</v>
      </c>
      <c r="AI88" s="75" t="s">
        <v>1907</v>
      </c>
      <c r="AJ88" s="75" t="s">
        <v>1908</v>
      </c>
      <c r="AK88" s="75" t="s">
        <v>1909</v>
      </c>
      <c r="AL88" s="75" t="s">
        <v>1910</v>
      </c>
      <c r="AM88" s="75" t="s">
        <v>1911</v>
      </c>
      <c r="AN88" s="75" t="s">
        <v>1912</v>
      </c>
      <c r="AO88" s="78" t="s">
        <v>1913</v>
      </c>
      <c r="AP88" s="101" t="s">
        <v>1914</v>
      </c>
      <c r="AR88" s="171"/>
      <c r="AS88" s="138"/>
      <c r="AT88" s="173"/>
      <c r="AU88" s="77" t="s">
        <v>1900</v>
      </c>
      <c r="AV88" s="75" t="s">
        <v>1901</v>
      </c>
      <c r="AW88" s="75" t="s">
        <v>1902</v>
      </c>
      <c r="AX88" s="75" t="s">
        <v>1903</v>
      </c>
      <c r="AY88" s="75" t="s">
        <v>1904</v>
      </c>
      <c r="AZ88" s="75" t="s">
        <v>1905</v>
      </c>
      <c r="BA88" s="75" t="s">
        <v>1906</v>
      </c>
      <c r="BB88" s="75" t="s">
        <v>1907</v>
      </c>
      <c r="BC88" s="75" t="s">
        <v>1908</v>
      </c>
      <c r="BD88" s="75" t="s">
        <v>1909</v>
      </c>
      <c r="BE88" s="75" t="s">
        <v>1910</v>
      </c>
      <c r="BF88" s="75" t="s">
        <v>1911</v>
      </c>
      <c r="BG88" s="75" t="s">
        <v>1912</v>
      </c>
      <c r="BH88" s="78" t="s">
        <v>1913</v>
      </c>
      <c r="BI88" s="101" t="s">
        <v>1914</v>
      </c>
    </row>
    <row r="89" spans="1:61" s="65" customFormat="1" ht="60" customHeight="1" x14ac:dyDescent="0.25">
      <c r="A89" s="31" t="s">
        <v>67</v>
      </c>
      <c r="B89" s="1" t="s">
        <v>1888</v>
      </c>
      <c r="C89" s="116"/>
      <c r="D89" s="3" t="s">
        <v>1920</v>
      </c>
      <c r="E89" s="4" t="s">
        <v>3</v>
      </c>
      <c r="F89" s="5" t="s">
        <v>4</v>
      </c>
      <c r="G89" s="5" t="s">
        <v>1921</v>
      </c>
      <c r="H89" s="85" t="s">
        <v>91</v>
      </c>
      <c r="I89" s="31" t="s">
        <v>93</v>
      </c>
      <c r="J89" s="1" t="s">
        <v>93</v>
      </c>
      <c r="K89" s="1" t="s">
        <v>93</v>
      </c>
      <c r="L89" s="1" t="s">
        <v>93</v>
      </c>
      <c r="M89" s="1" t="s">
        <v>93</v>
      </c>
      <c r="N89" s="1" t="s">
        <v>93</v>
      </c>
      <c r="O89" s="1" t="s">
        <v>93</v>
      </c>
      <c r="P89" s="1" t="s">
        <v>93</v>
      </c>
      <c r="Q89" s="1" t="s">
        <v>93</v>
      </c>
      <c r="R89" s="1" t="s">
        <v>93</v>
      </c>
      <c r="S89" s="1" t="s">
        <v>93</v>
      </c>
      <c r="T89" s="1" t="s">
        <v>93</v>
      </c>
      <c r="U89" s="1" t="s">
        <v>93</v>
      </c>
      <c r="V89" s="32" t="s">
        <v>93</v>
      </c>
      <c r="W89" s="33" t="s">
        <v>68</v>
      </c>
      <c r="Y89" s="31" t="s">
        <v>1881</v>
      </c>
      <c r="Z89" s="1" t="s">
        <v>1879</v>
      </c>
      <c r="AA89" s="32" t="s">
        <v>1882</v>
      </c>
      <c r="AB89" s="31" t="s">
        <v>93</v>
      </c>
      <c r="AC89" s="1" t="s">
        <v>93</v>
      </c>
      <c r="AD89" s="1" t="s">
        <v>93</v>
      </c>
      <c r="AE89" s="1" t="s">
        <v>93</v>
      </c>
      <c r="AF89" s="1" t="s">
        <v>93</v>
      </c>
      <c r="AG89" s="1" t="s">
        <v>93</v>
      </c>
      <c r="AH89" s="1" t="s">
        <v>93</v>
      </c>
      <c r="AI89" s="1" t="s">
        <v>93</v>
      </c>
      <c r="AJ89" s="1" t="s">
        <v>93</v>
      </c>
      <c r="AK89" s="1" t="s">
        <v>93</v>
      </c>
      <c r="AL89" s="1" t="s">
        <v>93</v>
      </c>
      <c r="AM89" s="1" t="s">
        <v>93</v>
      </c>
      <c r="AN89" s="1" t="s">
        <v>93</v>
      </c>
      <c r="AO89" s="32" t="s">
        <v>93</v>
      </c>
      <c r="AP89" s="33" t="s">
        <v>68</v>
      </c>
      <c r="AR89" s="31" t="s">
        <v>1881</v>
      </c>
      <c r="AS89" s="1" t="s">
        <v>1879</v>
      </c>
      <c r="AT89" s="32" t="s">
        <v>1934</v>
      </c>
      <c r="AU89" s="31" t="s">
        <v>1933</v>
      </c>
      <c r="AV89" s="31" t="s">
        <v>1933</v>
      </c>
      <c r="AW89" s="31" t="s">
        <v>1933</v>
      </c>
      <c r="AX89" s="31" t="s">
        <v>1933</v>
      </c>
      <c r="AY89" s="31" t="s">
        <v>1933</v>
      </c>
      <c r="AZ89" s="31" t="s">
        <v>1933</v>
      </c>
      <c r="BA89" s="31" t="s">
        <v>1933</v>
      </c>
      <c r="BB89" s="31" t="s">
        <v>1933</v>
      </c>
      <c r="BC89" s="31" t="s">
        <v>1933</v>
      </c>
      <c r="BD89" s="31" t="s">
        <v>1933</v>
      </c>
      <c r="BE89" s="31" t="s">
        <v>1933</v>
      </c>
      <c r="BF89" s="31" t="s">
        <v>1933</v>
      </c>
      <c r="BG89" s="31" t="s">
        <v>1933</v>
      </c>
      <c r="BH89" s="31" t="s">
        <v>1933</v>
      </c>
      <c r="BI89" s="31" t="s">
        <v>1949</v>
      </c>
    </row>
    <row r="90" spans="1:61" x14ac:dyDescent="0.25">
      <c r="A90" s="105" t="s">
        <v>49</v>
      </c>
      <c r="B90" s="59" t="s">
        <v>1887</v>
      </c>
      <c r="C90" s="214"/>
      <c r="D90" s="67">
        <v>0.34276460592790264</v>
      </c>
      <c r="E90" s="296">
        <v>23.45</v>
      </c>
      <c r="F90" s="299">
        <v>0.68</v>
      </c>
      <c r="G90" s="301">
        <f>E90*F90</f>
        <v>15.946000000000002</v>
      </c>
      <c r="H90" s="179">
        <f>G90*0.6</f>
        <v>9.5676000000000005</v>
      </c>
      <c r="I90" s="180">
        <f>H90*1</f>
        <v>9.5676000000000005</v>
      </c>
      <c r="J90" s="181">
        <f>H90*1</f>
        <v>9.5676000000000005</v>
      </c>
      <c r="K90" s="181">
        <f>H90*1</f>
        <v>9.5676000000000005</v>
      </c>
      <c r="L90" s="181">
        <f>H90*1</f>
        <v>9.5676000000000005</v>
      </c>
      <c r="M90" s="181">
        <f>H90*1</f>
        <v>9.5676000000000005</v>
      </c>
      <c r="N90" s="181">
        <f>H90*1</f>
        <v>9.5676000000000005</v>
      </c>
      <c r="O90" s="181">
        <f>H90*1</f>
        <v>9.5676000000000005</v>
      </c>
      <c r="P90" s="181">
        <f>H90*1</f>
        <v>9.5676000000000005</v>
      </c>
      <c r="Q90" s="181">
        <f>H90*1</f>
        <v>9.5676000000000005</v>
      </c>
      <c r="R90" s="181">
        <f>H90*1</f>
        <v>9.5676000000000005</v>
      </c>
      <c r="S90" s="181">
        <f>H90*1</f>
        <v>9.5676000000000005</v>
      </c>
      <c r="T90" s="181">
        <f>H90*1</f>
        <v>9.5676000000000005</v>
      </c>
      <c r="U90" s="181">
        <f>H90*1</f>
        <v>9.5676000000000005</v>
      </c>
      <c r="V90" s="182">
        <f>H90*1</f>
        <v>9.5676000000000005</v>
      </c>
      <c r="W90" s="213"/>
      <c r="X90" s="74"/>
      <c r="Y90" s="180">
        <f>H90*0.704</f>
        <v>6.7355904000000004</v>
      </c>
      <c r="Z90" s="181">
        <f>H90-Y90</f>
        <v>2.8320096000000001</v>
      </c>
      <c r="AA90" s="182">
        <f>(Y90*AF2)+Z90</f>
        <v>9.5676000000000005</v>
      </c>
      <c r="AB90" s="180">
        <f>AA90</f>
        <v>9.5676000000000005</v>
      </c>
      <c r="AC90" s="181">
        <f>AA90</f>
        <v>9.5676000000000005</v>
      </c>
      <c r="AD90" s="181">
        <f>AA90</f>
        <v>9.5676000000000005</v>
      </c>
      <c r="AE90" s="181">
        <f>AA90</f>
        <v>9.5676000000000005</v>
      </c>
      <c r="AF90" s="181">
        <f>AA90</f>
        <v>9.5676000000000005</v>
      </c>
      <c r="AG90" s="181">
        <f>AA90</f>
        <v>9.5676000000000005</v>
      </c>
      <c r="AH90" s="181">
        <f>AA90</f>
        <v>9.5676000000000005</v>
      </c>
      <c r="AI90" s="181">
        <f>AA90</f>
        <v>9.5676000000000005</v>
      </c>
      <c r="AJ90" s="181">
        <f>AA90</f>
        <v>9.5676000000000005</v>
      </c>
      <c r="AK90" s="181">
        <f>AA90</f>
        <v>9.5676000000000005</v>
      </c>
      <c r="AL90" s="181">
        <f>AA90</f>
        <v>9.5676000000000005</v>
      </c>
      <c r="AM90" s="181">
        <f>AA90</f>
        <v>9.5676000000000005</v>
      </c>
      <c r="AN90" s="181">
        <f>AA90</f>
        <v>9.5676000000000005</v>
      </c>
      <c r="AO90" s="182">
        <f>AA90</f>
        <v>9.5676000000000005</v>
      </c>
      <c r="AP90" s="220"/>
      <c r="AR90" s="305">
        <f t="shared" ref="AR90:AR101" si="196">G90*0.704</f>
        <v>11.225984</v>
      </c>
      <c r="AS90" s="306">
        <f>G90-AR90</f>
        <v>4.7200160000000011</v>
      </c>
      <c r="AT90" s="307">
        <f>(AR90*AY2)+AS90</f>
        <v>15.946000000000002</v>
      </c>
      <c r="AU90" s="305">
        <f>AT90</f>
        <v>15.946000000000002</v>
      </c>
      <c r="AV90" s="306">
        <f>AT90</f>
        <v>15.946000000000002</v>
      </c>
      <c r="AW90" s="306">
        <f>AT90</f>
        <v>15.946000000000002</v>
      </c>
      <c r="AX90" s="306">
        <f>AT90</f>
        <v>15.946000000000002</v>
      </c>
      <c r="AY90" s="306">
        <f>AT90</f>
        <v>15.946000000000002</v>
      </c>
      <c r="AZ90" s="306">
        <f>AT90</f>
        <v>15.946000000000002</v>
      </c>
      <c r="BA90" s="306">
        <f>AT90</f>
        <v>15.946000000000002</v>
      </c>
      <c r="BB90" s="306">
        <f>AT90</f>
        <v>15.946000000000002</v>
      </c>
      <c r="BC90" s="306">
        <f>AT90</f>
        <v>15.946000000000002</v>
      </c>
      <c r="BD90" s="306">
        <f>AT90</f>
        <v>15.946000000000002</v>
      </c>
      <c r="BE90" s="306">
        <f>AT90</f>
        <v>15.946000000000002</v>
      </c>
      <c r="BF90" s="306">
        <f>AT90</f>
        <v>15.946000000000002</v>
      </c>
      <c r="BG90" s="306">
        <f>AT90</f>
        <v>15.946000000000002</v>
      </c>
      <c r="BH90" s="307">
        <f>AT90</f>
        <v>15.946000000000002</v>
      </c>
      <c r="BI90" s="220"/>
    </row>
    <row r="91" spans="1:61" x14ac:dyDescent="0.25">
      <c r="A91" s="111" t="s">
        <v>50</v>
      </c>
      <c r="B91" s="58" t="s">
        <v>1889</v>
      </c>
      <c r="C91" s="73"/>
      <c r="D91" s="66">
        <v>4.8763087902298961E-2</v>
      </c>
      <c r="E91" s="296">
        <v>23.45</v>
      </c>
      <c r="F91" s="298">
        <v>1.82</v>
      </c>
      <c r="G91" s="301">
        <f t="shared" ref="G91:G101" si="197">E91*F91</f>
        <v>42.679000000000002</v>
      </c>
      <c r="H91" s="174">
        <f t="shared" ref="H91:H101" si="198">G91*0.6</f>
        <v>25.607400000000002</v>
      </c>
      <c r="I91" s="180">
        <f t="shared" ref="I91:I101" si="199">H91*1</f>
        <v>25.607400000000002</v>
      </c>
      <c r="J91" s="181">
        <f t="shared" ref="J91:J101" si="200">H91*1</f>
        <v>25.607400000000002</v>
      </c>
      <c r="K91" s="181">
        <f t="shared" ref="K91:K101" si="201">H91*1</f>
        <v>25.607400000000002</v>
      </c>
      <c r="L91" s="181">
        <f t="shared" ref="L91:L101" si="202">H91*1</f>
        <v>25.607400000000002</v>
      </c>
      <c r="M91" s="181">
        <f t="shared" ref="M91:M101" si="203">H91*1</f>
        <v>25.607400000000002</v>
      </c>
      <c r="N91" s="181">
        <f t="shared" ref="N91:N101" si="204">H91*1</f>
        <v>25.607400000000002</v>
      </c>
      <c r="O91" s="181">
        <f t="shared" ref="O91:O101" si="205">H91*1</f>
        <v>25.607400000000002</v>
      </c>
      <c r="P91" s="181">
        <f t="shared" ref="P91:P101" si="206">H91*1</f>
        <v>25.607400000000002</v>
      </c>
      <c r="Q91" s="181">
        <f t="shared" ref="Q91:Q101" si="207">H91*1</f>
        <v>25.607400000000002</v>
      </c>
      <c r="R91" s="181">
        <f t="shared" ref="R91:R101" si="208">H91*1</f>
        <v>25.607400000000002</v>
      </c>
      <c r="S91" s="181">
        <f t="shared" ref="S91:S101" si="209">H91*1</f>
        <v>25.607400000000002</v>
      </c>
      <c r="T91" s="181">
        <f t="shared" ref="T91:T101" si="210">H91*1</f>
        <v>25.607400000000002</v>
      </c>
      <c r="U91" s="181">
        <f t="shared" ref="U91:U101" si="211">H91*1</f>
        <v>25.607400000000002</v>
      </c>
      <c r="V91" s="182">
        <f t="shared" ref="V91:V101" si="212">H91*1</f>
        <v>25.607400000000002</v>
      </c>
      <c r="W91" s="213"/>
      <c r="X91" s="74"/>
      <c r="Y91" s="175">
        <f t="shared" ref="Y91:Y101" si="213">H91*0.704</f>
        <v>18.027609600000002</v>
      </c>
      <c r="Z91" s="176">
        <f t="shared" ref="Z91:Z101" si="214">H91-Y91</f>
        <v>7.5797904000000003</v>
      </c>
      <c r="AA91" s="177">
        <f>(Y91*AF2)+Z91</f>
        <v>25.607400000000002</v>
      </c>
      <c r="AB91" s="175">
        <f t="shared" ref="AB91:AB101" si="215">AA91</f>
        <v>25.607400000000002</v>
      </c>
      <c r="AC91" s="176">
        <f t="shared" ref="AC91:AC101" si="216">AA91</f>
        <v>25.607400000000002</v>
      </c>
      <c r="AD91" s="176">
        <f t="shared" ref="AD91:AD101" si="217">AA91</f>
        <v>25.607400000000002</v>
      </c>
      <c r="AE91" s="176">
        <f t="shared" ref="AE91:AE101" si="218">AA91</f>
        <v>25.607400000000002</v>
      </c>
      <c r="AF91" s="176">
        <f t="shared" ref="AF91:AF101" si="219">AA91</f>
        <v>25.607400000000002</v>
      </c>
      <c r="AG91" s="176">
        <f t="shared" ref="AG91:AG101" si="220">AA91</f>
        <v>25.607400000000002</v>
      </c>
      <c r="AH91" s="176">
        <f t="shared" ref="AH91:AH101" si="221">AA91</f>
        <v>25.607400000000002</v>
      </c>
      <c r="AI91" s="176">
        <f t="shared" ref="AI91:AI101" si="222">AA91</f>
        <v>25.607400000000002</v>
      </c>
      <c r="AJ91" s="176">
        <f t="shared" ref="AJ91:AJ101" si="223">AA91</f>
        <v>25.607400000000002</v>
      </c>
      <c r="AK91" s="176">
        <f t="shared" ref="AK91:AK101" si="224">AA91</f>
        <v>25.607400000000002</v>
      </c>
      <c r="AL91" s="176">
        <f t="shared" ref="AL91:AL101" si="225">AA91</f>
        <v>25.607400000000002</v>
      </c>
      <c r="AM91" s="176">
        <f t="shared" ref="AM91:AM101" si="226">AA91</f>
        <v>25.607400000000002</v>
      </c>
      <c r="AN91" s="176">
        <f t="shared" ref="AN91:AN101" si="227">AA91</f>
        <v>25.607400000000002</v>
      </c>
      <c r="AO91" s="177">
        <f t="shared" ref="AO91:AO101" si="228">AA91</f>
        <v>25.607400000000002</v>
      </c>
      <c r="AP91" s="220"/>
      <c r="AR91" s="302">
        <f t="shared" si="196"/>
        <v>30.046015999999998</v>
      </c>
      <c r="AS91" s="306">
        <f t="shared" ref="AS91:AS101" si="229">G91-AR91</f>
        <v>12.632984000000004</v>
      </c>
      <c r="AT91" s="304">
        <f>(AR91*AY2)+AS91</f>
        <v>42.679000000000002</v>
      </c>
      <c r="AU91" s="302">
        <f t="shared" ref="AU91:AU101" si="230">AT91</f>
        <v>42.679000000000002</v>
      </c>
      <c r="AV91" s="303">
        <f t="shared" ref="AV91:AV101" si="231">AT91</f>
        <v>42.679000000000002</v>
      </c>
      <c r="AW91" s="303">
        <f t="shared" ref="AW91:AW101" si="232">AT91</f>
        <v>42.679000000000002</v>
      </c>
      <c r="AX91" s="303">
        <f t="shared" ref="AX91:AX101" si="233">AT91</f>
        <v>42.679000000000002</v>
      </c>
      <c r="AY91" s="303">
        <f t="shared" ref="AY91:AY101" si="234">AT91</f>
        <v>42.679000000000002</v>
      </c>
      <c r="AZ91" s="303">
        <f t="shared" ref="AZ91:AZ101" si="235">AT91</f>
        <v>42.679000000000002</v>
      </c>
      <c r="BA91" s="303">
        <f t="shared" ref="BA91:BA101" si="236">AT91</f>
        <v>42.679000000000002</v>
      </c>
      <c r="BB91" s="303">
        <f t="shared" ref="BB91:BB101" si="237">AT91</f>
        <v>42.679000000000002</v>
      </c>
      <c r="BC91" s="303">
        <f t="shared" ref="BC91:BC101" si="238">AT91</f>
        <v>42.679000000000002</v>
      </c>
      <c r="BD91" s="303">
        <f t="shared" ref="BD91:BD101" si="239">AT91</f>
        <v>42.679000000000002</v>
      </c>
      <c r="BE91" s="303">
        <f t="shared" ref="BE91:BE101" si="240">AT91</f>
        <v>42.679000000000002</v>
      </c>
      <c r="BF91" s="303">
        <f t="shared" ref="BF91:BF101" si="241">AT91</f>
        <v>42.679000000000002</v>
      </c>
      <c r="BG91" s="303">
        <f t="shared" ref="BG91:BG101" si="242">AT91</f>
        <v>42.679000000000002</v>
      </c>
      <c r="BH91" s="304">
        <f t="shared" ref="BH91:BH101" si="243">AT91</f>
        <v>42.679000000000002</v>
      </c>
      <c r="BI91" s="220"/>
    </row>
    <row r="92" spans="1:61" x14ac:dyDescent="0.25">
      <c r="A92" s="111" t="s">
        <v>51</v>
      </c>
      <c r="B92" s="58" t="s">
        <v>1890</v>
      </c>
      <c r="C92" s="73"/>
      <c r="D92" s="66">
        <v>2.2561307073264376E-2</v>
      </c>
      <c r="E92" s="296">
        <v>23.45</v>
      </c>
      <c r="F92" s="298">
        <v>2.67</v>
      </c>
      <c r="G92" s="301">
        <f t="shared" si="197"/>
        <v>62.611499999999999</v>
      </c>
      <c r="H92" s="174">
        <f t="shared" si="198"/>
        <v>37.566899999999997</v>
      </c>
      <c r="I92" s="180">
        <f t="shared" si="199"/>
        <v>37.566899999999997</v>
      </c>
      <c r="J92" s="181">
        <f t="shared" si="200"/>
        <v>37.566899999999997</v>
      </c>
      <c r="K92" s="181">
        <f t="shared" si="201"/>
        <v>37.566899999999997</v>
      </c>
      <c r="L92" s="181">
        <f t="shared" si="202"/>
        <v>37.566899999999997</v>
      </c>
      <c r="M92" s="181">
        <f t="shared" si="203"/>
        <v>37.566899999999997</v>
      </c>
      <c r="N92" s="181">
        <f t="shared" si="204"/>
        <v>37.566899999999997</v>
      </c>
      <c r="O92" s="181">
        <f t="shared" si="205"/>
        <v>37.566899999999997</v>
      </c>
      <c r="P92" s="181">
        <f t="shared" si="206"/>
        <v>37.566899999999997</v>
      </c>
      <c r="Q92" s="181">
        <f t="shared" si="207"/>
        <v>37.566899999999997</v>
      </c>
      <c r="R92" s="181">
        <f t="shared" si="208"/>
        <v>37.566899999999997</v>
      </c>
      <c r="S92" s="181">
        <f t="shared" si="209"/>
        <v>37.566899999999997</v>
      </c>
      <c r="T92" s="181">
        <f t="shared" si="210"/>
        <v>37.566899999999997</v>
      </c>
      <c r="U92" s="181">
        <f t="shared" si="211"/>
        <v>37.566899999999997</v>
      </c>
      <c r="V92" s="182">
        <f t="shared" si="212"/>
        <v>37.566899999999997</v>
      </c>
      <c r="W92" s="213"/>
      <c r="X92" s="74"/>
      <c r="Y92" s="175">
        <f t="shared" si="213"/>
        <v>26.447097599999996</v>
      </c>
      <c r="Z92" s="176">
        <f t="shared" si="214"/>
        <v>11.119802400000001</v>
      </c>
      <c r="AA92" s="177">
        <f>(Y92*AF2)+Z92</f>
        <v>37.566899999999997</v>
      </c>
      <c r="AB92" s="175">
        <f t="shared" si="215"/>
        <v>37.566899999999997</v>
      </c>
      <c r="AC92" s="176">
        <f t="shared" si="216"/>
        <v>37.566899999999997</v>
      </c>
      <c r="AD92" s="176">
        <f t="shared" si="217"/>
        <v>37.566899999999997</v>
      </c>
      <c r="AE92" s="176">
        <f t="shared" si="218"/>
        <v>37.566899999999997</v>
      </c>
      <c r="AF92" s="176">
        <f t="shared" si="219"/>
        <v>37.566899999999997</v>
      </c>
      <c r="AG92" s="176">
        <f t="shared" si="220"/>
        <v>37.566899999999997</v>
      </c>
      <c r="AH92" s="176">
        <f t="shared" si="221"/>
        <v>37.566899999999997</v>
      </c>
      <c r="AI92" s="176">
        <f t="shared" si="222"/>
        <v>37.566899999999997</v>
      </c>
      <c r="AJ92" s="176">
        <f t="shared" si="223"/>
        <v>37.566899999999997</v>
      </c>
      <c r="AK92" s="176">
        <f t="shared" si="224"/>
        <v>37.566899999999997</v>
      </c>
      <c r="AL92" s="176">
        <f t="shared" si="225"/>
        <v>37.566899999999997</v>
      </c>
      <c r="AM92" s="176">
        <f t="shared" si="226"/>
        <v>37.566899999999997</v>
      </c>
      <c r="AN92" s="176">
        <f t="shared" si="227"/>
        <v>37.566899999999997</v>
      </c>
      <c r="AO92" s="177">
        <f t="shared" si="228"/>
        <v>37.566899999999997</v>
      </c>
      <c r="AP92" s="220"/>
      <c r="AR92" s="302">
        <f t="shared" si="196"/>
        <v>44.078495999999994</v>
      </c>
      <c r="AS92" s="306">
        <f t="shared" si="229"/>
        <v>18.533004000000005</v>
      </c>
      <c r="AT92" s="304">
        <f>(AR92*AY2)+AS92</f>
        <v>62.611499999999999</v>
      </c>
      <c r="AU92" s="302">
        <f t="shared" si="230"/>
        <v>62.611499999999999</v>
      </c>
      <c r="AV92" s="303">
        <f t="shared" si="231"/>
        <v>62.611499999999999</v>
      </c>
      <c r="AW92" s="303">
        <f t="shared" si="232"/>
        <v>62.611499999999999</v>
      </c>
      <c r="AX92" s="303">
        <f t="shared" si="233"/>
        <v>62.611499999999999</v>
      </c>
      <c r="AY92" s="303">
        <f t="shared" si="234"/>
        <v>62.611499999999999</v>
      </c>
      <c r="AZ92" s="303">
        <f t="shared" si="235"/>
        <v>62.611499999999999</v>
      </c>
      <c r="BA92" s="303">
        <f t="shared" si="236"/>
        <v>62.611499999999999</v>
      </c>
      <c r="BB92" s="303">
        <f t="shared" si="237"/>
        <v>62.611499999999999</v>
      </c>
      <c r="BC92" s="303">
        <f t="shared" si="238"/>
        <v>62.611499999999999</v>
      </c>
      <c r="BD92" s="303">
        <f t="shared" si="239"/>
        <v>62.611499999999999</v>
      </c>
      <c r="BE92" s="303">
        <f t="shared" si="240"/>
        <v>62.611499999999999</v>
      </c>
      <c r="BF92" s="303">
        <f t="shared" si="241"/>
        <v>62.611499999999999</v>
      </c>
      <c r="BG92" s="303">
        <f t="shared" si="242"/>
        <v>62.611499999999999</v>
      </c>
      <c r="BH92" s="304">
        <f t="shared" si="243"/>
        <v>62.611499999999999</v>
      </c>
      <c r="BI92" s="220"/>
    </row>
    <row r="93" spans="1:61" x14ac:dyDescent="0.25">
      <c r="A93" s="105" t="s">
        <v>52</v>
      </c>
      <c r="B93" s="59" t="s">
        <v>1891</v>
      </c>
      <c r="C93" s="214"/>
      <c r="D93" s="67">
        <v>0.25745993007958862</v>
      </c>
      <c r="E93" s="296">
        <v>23.45</v>
      </c>
      <c r="F93" s="299">
        <v>1.46</v>
      </c>
      <c r="G93" s="301">
        <f t="shared" si="197"/>
        <v>34.236999999999995</v>
      </c>
      <c r="H93" s="174">
        <f t="shared" si="198"/>
        <v>20.542199999999998</v>
      </c>
      <c r="I93" s="180">
        <f t="shared" si="199"/>
        <v>20.542199999999998</v>
      </c>
      <c r="J93" s="181">
        <f t="shared" si="200"/>
        <v>20.542199999999998</v>
      </c>
      <c r="K93" s="181">
        <f t="shared" si="201"/>
        <v>20.542199999999998</v>
      </c>
      <c r="L93" s="181">
        <f t="shared" si="202"/>
        <v>20.542199999999998</v>
      </c>
      <c r="M93" s="181">
        <f t="shared" si="203"/>
        <v>20.542199999999998</v>
      </c>
      <c r="N93" s="181">
        <f t="shared" si="204"/>
        <v>20.542199999999998</v>
      </c>
      <c r="O93" s="181">
        <f t="shared" si="205"/>
        <v>20.542199999999998</v>
      </c>
      <c r="P93" s="181">
        <f t="shared" si="206"/>
        <v>20.542199999999998</v>
      </c>
      <c r="Q93" s="181">
        <f t="shared" si="207"/>
        <v>20.542199999999998</v>
      </c>
      <c r="R93" s="181">
        <f t="shared" si="208"/>
        <v>20.542199999999998</v>
      </c>
      <c r="S93" s="181">
        <f t="shared" si="209"/>
        <v>20.542199999999998</v>
      </c>
      <c r="T93" s="181">
        <f t="shared" si="210"/>
        <v>20.542199999999998</v>
      </c>
      <c r="U93" s="181">
        <f t="shared" si="211"/>
        <v>20.542199999999998</v>
      </c>
      <c r="V93" s="182">
        <f t="shared" si="212"/>
        <v>20.542199999999998</v>
      </c>
      <c r="W93" s="213"/>
      <c r="X93" s="74"/>
      <c r="Y93" s="180">
        <f t="shared" si="213"/>
        <v>14.461708799999997</v>
      </c>
      <c r="Z93" s="181">
        <f t="shared" si="214"/>
        <v>6.0804912000000009</v>
      </c>
      <c r="AA93" s="182">
        <f>(Y93*AF2)+Z93</f>
        <v>20.542199999999998</v>
      </c>
      <c r="AB93" s="180">
        <f t="shared" si="215"/>
        <v>20.542199999999998</v>
      </c>
      <c r="AC93" s="181">
        <f t="shared" si="216"/>
        <v>20.542199999999998</v>
      </c>
      <c r="AD93" s="181">
        <f t="shared" si="217"/>
        <v>20.542199999999998</v>
      </c>
      <c r="AE93" s="181">
        <f t="shared" si="218"/>
        <v>20.542199999999998</v>
      </c>
      <c r="AF93" s="181">
        <f t="shared" si="219"/>
        <v>20.542199999999998</v>
      </c>
      <c r="AG93" s="181">
        <f t="shared" si="220"/>
        <v>20.542199999999998</v>
      </c>
      <c r="AH93" s="181">
        <f t="shared" si="221"/>
        <v>20.542199999999998</v>
      </c>
      <c r="AI93" s="181">
        <f t="shared" si="222"/>
        <v>20.542199999999998</v>
      </c>
      <c r="AJ93" s="181">
        <f t="shared" si="223"/>
        <v>20.542199999999998</v>
      </c>
      <c r="AK93" s="181">
        <f t="shared" si="224"/>
        <v>20.542199999999998</v>
      </c>
      <c r="AL93" s="181">
        <f t="shared" si="225"/>
        <v>20.542199999999998</v>
      </c>
      <c r="AM93" s="181">
        <f t="shared" si="226"/>
        <v>20.542199999999998</v>
      </c>
      <c r="AN93" s="181">
        <f t="shared" si="227"/>
        <v>20.542199999999998</v>
      </c>
      <c r="AO93" s="182">
        <f t="shared" si="228"/>
        <v>20.542199999999998</v>
      </c>
      <c r="AP93" s="220"/>
      <c r="AR93" s="305">
        <f t="shared" si="196"/>
        <v>24.102847999999994</v>
      </c>
      <c r="AS93" s="306">
        <f t="shared" si="229"/>
        <v>10.134152</v>
      </c>
      <c r="AT93" s="307">
        <f>(AR93*AY2)+AS93</f>
        <v>34.236999999999995</v>
      </c>
      <c r="AU93" s="305">
        <f t="shared" si="230"/>
        <v>34.236999999999995</v>
      </c>
      <c r="AV93" s="306">
        <f t="shared" si="231"/>
        <v>34.236999999999995</v>
      </c>
      <c r="AW93" s="306">
        <f t="shared" si="232"/>
        <v>34.236999999999995</v>
      </c>
      <c r="AX93" s="306">
        <f t="shared" si="233"/>
        <v>34.236999999999995</v>
      </c>
      <c r="AY93" s="306">
        <f t="shared" si="234"/>
        <v>34.236999999999995</v>
      </c>
      <c r="AZ93" s="306">
        <f t="shared" si="235"/>
        <v>34.236999999999995</v>
      </c>
      <c r="BA93" s="306">
        <f t="shared" si="236"/>
        <v>34.236999999999995</v>
      </c>
      <c r="BB93" s="306">
        <f t="shared" si="237"/>
        <v>34.236999999999995</v>
      </c>
      <c r="BC93" s="306">
        <f t="shared" si="238"/>
        <v>34.236999999999995</v>
      </c>
      <c r="BD93" s="306">
        <f t="shared" si="239"/>
        <v>34.236999999999995</v>
      </c>
      <c r="BE93" s="306">
        <f t="shared" si="240"/>
        <v>34.236999999999995</v>
      </c>
      <c r="BF93" s="306">
        <f t="shared" si="241"/>
        <v>34.236999999999995</v>
      </c>
      <c r="BG93" s="306">
        <f t="shared" si="242"/>
        <v>34.236999999999995</v>
      </c>
      <c r="BH93" s="307">
        <f t="shared" si="243"/>
        <v>34.236999999999995</v>
      </c>
      <c r="BI93" s="220"/>
    </row>
    <row r="94" spans="1:61" x14ac:dyDescent="0.25">
      <c r="A94" s="105" t="s">
        <v>53</v>
      </c>
      <c r="B94" s="59" t="s">
        <v>1892</v>
      </c>
      <c r="C94" s="214"/>
      <c r="D94" s="67">
        <v>8.0262752745560911E-2</v>
      </c>
      <c r="E94" s="296">
        <v>23.45</v>
      </c>
      <c r="F94" s="299">
        <v>2.34</v>
      </c>
      <c r="G94" s="301">
        <f t="shared" si="197"/>
        <v>54.872999999999998</v>
      </c>
      <c r="H94" s="179">
        <f t="shared" si="198"/>
        <v>32.9238</v>
      </c>
      <c r="I94" s="180">
        <f t="shared" si="199"/>
        <v>32.9238</v>
      </c>
      <c r="J94" s="181">
        <f t="shared" si="200"/>
        <v>32.9238</v>
      </c>
      <c r="K94" s="181">
        <f t="shared" si="201"/>
        <v>32.9238</v>
      </c>
      <c r="L94" s="181">
        <f t="shared" si="202"/>
        <v>32.9238</v>
      </c>
      <c r="M94" s="181">
        <f t="shared" si="203"/>
        <v>32.9238</v>
      </c>
      <c r="N94" s="181">
        <f t="shared" si="204"/>
        <v>32.9238</v>
      </c>
      <c r="O94" s="181">
        <f t="shared" si="205"/>
        <v>32.9238</v>
      </c>
      <c r="P94" s="181">
        <f t="shared" si="206"/>
        <v>32.9238</v>
      </c>
      <c r="Q94" s="181">
        <f t="shared" si="207"/>
        <v>32.9238</v>
      </c>
      <c r="R94" s="181">
        <f t="shared" si="208"/>
        <v>32.9238</v>
      </c>
      <c r="S94" s="181">
        <f t="shared" si="209"/>
        <v>32.9238</v>
      </c>
      <c r="T94" s="181">
        <f t="shared" si="210"/>
        <v>32.9238</v>
      </c>
      <c r="U94" s="181">
        <f t="shared" si="211"/>
        <v>32.9238</v>
      </c>
      <c r="V94" s="182">
        <f t="shared" si="212"/>
        <v>32.9238</v>
      </c>
      <c r="W94" s="213"/>
      <c r="X94" s="74"/>
      <c r="Y94" s="180">
        <f t="shared" si="213"/>
        <v>23.178355199999999</v>
      </c>
      <c r="Z94" s="181">
        <f t="shared" si="214"/>
        <v>9.7454448000000014</v>
      </c>
      <c r="AA94" s="182">
        <f>(Y94*AF2)+Z94</f>
        <v>32.9238</v>
      </c>
      <c r="AB94" s="180">
        <f t="shared" si="215"/>
        <v>32.9238</v>
      </c>
      <c r="AC94" s="181">
        <f t="shared" si="216"/>
        <v>32.9238</v>
      </c>
      <c r="AD94" s="181">
        <f t="shared" si="217"/>
        <v>32.9238</v>
      </c>
      <c r="AE94" s="181">
        <f t="shared" si="218"/>
        <v>32.9238</v>
      </c>
      <c r="AF94" s="181">
        <f t="shared" si="219"/>
        <v>32.9238</v>
      </c>
      <c r="AG94" s="181">
        <f t="shared" si="220"/>
        <v>32.9238</v>
      </c>
      <c r="AH94" s="181">
        <f t="shared" si="221"/>
        <v>32.9238</v>
      </c>
      <c r="AI94" s="181">
        <f t="shared" si="222"/>
        <v>32.9238</v>
      </c>
      <c r="AJ94" s="181">
        <f t="shared" si="223"/>
        <v>32.9238</v>
      </c>
      <c r="AK94" s="181">
        <f t="shared" si="224"/>
        <v>32.9238</v>
      </c>
      <c r="AL94" s="181">
        <f t="shared" si="225"/>
        <v>32.9238</v>
      </c>
      <c r="AM94" s="181">
        <f t="shared" si="226"/>
        <v>32.9238</v>
      </c>
      <c r="AN94" s="181">
        <f t="shared" si="227"/>
        <v>32.9238</v>
      </c>
      <c r="AO94" s="182">
        <f t="shared" si="228"/>
        <v>32.9238</v>
      </c>
      <c r="AP94" s="220"/>
      <c r="AR94" s="305">
        <f t="shared" si="196"/>
        <v>38.630591999999993</v>
      </c>
      <c r="AS94" s="306">
        <f t="shared" si="229"/>
        <v>16.242408000000005</v>
      </c>
      <c r="AT94" s="307">
        <f>(AR94*AY2)+AS94</f>
        <v>54.872999999999998</v>
      </c>
      <c r="AU94" s="305">
        <f t="shared" si="230"/>
        <v>54.872999999999998</v>
      </c>
      <c r="AV94" s="306">
        <f t="shared" si="231"/>
        <v>54.872999999999998</v>
      </c>
      <c r="AW94" s="306">
        <f t="shared" si="232"/>
        <v>54.872999999999998</v>
      </c>
      <c r="AX94" s="306">
        <f t="shared" si="233"/>
        <v>54.872999999999998</v>
      </c>
      <c r="AY94" s="306">
        <f t="shared" si="234"/>
        <v>54.872999999999998</v>
      </c>
      <c r="AZ94" s="306">
        <f t="shared" si="235"/>
        <v>54.872999999999998</v>
      </c>
      <c r="BA94" s="306">
        <f t="shared" si="236"/>
        <v>54.872999999999998</v>
      </c>
      <c r="BB94" s="306">
        <f t="shared" si="237"/>
        <v>54.872999999999998</v>
      </c>
      <c r="BC94" s="306">
        <f t="shared" si="238"/>
        <v>54.872999999999998</v>
      </c>
      <c r="BD94" s="306">
        <f t="shared" si="239"/>
        <v>54.872999999999998</v>
      </c>
      <c r="BE94" s="306">
        <f t="shared" si="240"/>
        <v>54.872999999999998</v>
      </c>
      <c r="BF94" s="306">
        <f t="shared" si="241"/>
        <v>54.872999999999998</v>
      </c>
      <c r="BG94" s="306">
        <f t="shared" si="242"/>
        <v>54.872999999999998</v>
      </c>
      <c r="BH94" s="307">
        <f t="shared" si="243"/>
        <v>54.872999999999998</v>
      </c>
      <c r="BI94" s="220"/>
    </row>
    <row r="95" spans="1:61" x14ac:dyDescent="0.25">
      <c r="A95" s="105" t="s">
        <v>54</v>
      </c>
      <c r="B95" s="59" t="s">
        <v>1893</v>
      </c>
      <c r="C95" s="214"/>
      <c r="D95" s="67">
        <v>5.812593530271179E-2</v>
      </c>
      <c r="E95" s="296">
        <v>23.45</v>
      </c>
      <c r="F95" s="299">
        <v>2.98</v>
      </c>
      <c r="G95" s="301">
        <f t="shared" si="197"/>
        <v>69.881</v>
      </c>
      <c r="H95" s="179">
        <f t="shared" si="198"/>
        <v>41.928599999999996</v>
      </c>
      <c r="I95" s="180">
        <f t="shared" si="199"/>
        <v>41.928599999999996</v>
      </c>
      <c r="J95" s="181">
        <f t="shared" si="200"/>
        <v>41.928599999999996</v>
      </c>
      <c r="K95" s="181">
        <f t="shared" si="201"/>
        <v>41.928599999999996</v>
      </c>
      <c r="L95" s="181">
        <f t="shared" si="202"/>
        <v>41.928599999999996</v>
      </c>
      <c r="M95" s="181">
        <f t="shared" si="203"/>
        <v>41.928599999999996</v>
      </c>
      <c r="N95" s="181">
        <f t="shared" si="204"/>
        <v>41.928599999999996</v>
      </c>
      <c r="O95" s="181">
        <f t="shared" si="205"/>
        <v>41.928599999999996</v>
      </c>
      <c r="P95" s="181">
        <f t="shared" si="206"/>
        <v>41.928599999999996</v>
      </c>
      <c r="Q95" s="181">
        <f t="shared" si="207"/>
        <v>41.928599999999996</v>
      </c>
      <c r="R95" s="181">
        <f t="shared" si="208"/>
        <v>41.928599999999996</v>
      </c>
      <c r="S95" s="181">
        <f t="shared" si="209"/>
        <v>41.928599999999996</v>
      </c>
      <c r="T95" s="181">
        <f t="shared" si="210"/>
        <v>41.928599999999996</v>
      </c>
      <c r="U95" s="181">
        <f t="shared" si="211"/>
        <v>41.928599999999996</v>
      </c>
      <c r="V95" s="182">
        <f t="shared" si="212"/>
        <v>41.928599999999996</v>
      </c>
      <c r="W95" s="213"/>
      <c r="X95" s="74"/>
      <c r="Y95" s="180">
        <f t="shared" si="213"/>
        <v>29.517734399999995</v>
      </c>
      <c r="Z95" s="181">
        <f t="shared" si="214"/>
        <v>12.410865600000001</v>
      </c>
      <c r="AA95" s="182">
        <f>(Y95*AF2)+Z95</f>
        <v>41.928599999999996</v>
      </c>
      <c r="AB95" s="180">
        <f t="shared" si="215"/>
        <v>41.928599999999996</v>
      </c>
      <c r="AC95" s="181">
        <f t="shared" si="216"/>
        <v>41.928599999999996</v>
      </c>
      <c r="AD95" s="181">
        <f t="shared" si="217"/>
        <v>41.928599999999996</v>
      </c>
      <c r="AE95" s="181">
        <f t="shared" si="218"/>
        <v>41.928599999999996</v>
      </c>
      <c r="AF95" s="181">
        <f t="shared" si="219"/>
        <v>41.928599999999996</v>
      </c>
      <c r="AG95" s="181">
        <f t="shared" si="220"/>
        <v>41.928599999999996</v>
      </c>
      <c r="AH95" s="181">
        <f t="shared" si="221"/>
        <v>41.928599999999996</v>
      </c>
      <c r="AI95" s="181">
        <f t="shared" si="222"/>
        <v>41.928599999999996</v>
      </c>
      <c r="AJ95" s="181">
        <f t="shared" si="223"/>
        <v>41.928599999999996</v>
      </c>
      <c r="AK95" s="181">
        <f t="shared" si="224"/>
        <v>41.928599999999996</v>
      </c>
      <c r="AL95" s="181">
        <f t="shared" si="225"/>
        <v>41.928599999999996</v>
      </c>
      <c r="AM95" s="181">
        <f t="shared" si="226"/>
        <v>41.928599999999996</v>
      </c>
      <c r="AN95" s="181">
        <f t="shared" si="227"/>
        <v>41.928599999999996</v>
      </c>
      <c r="AO95" s="182">
        <f t="shared" si="228"/>
        <v>41.928599999999996</v>
      </c>
      <c r="AP95" s="220"/>
      <c r="AR95" s="305">
        <f t="shared" si="196"/>
        <v>49.196224000000001</v>
      </c>
      <c r="AS95" s="306">
        <f t="shared" si="229"/>
        <v>20.684775999999999</v>
      </c>
      <c r="AT95" s="307">
        <f>(AR95*AY2)+AS95</f>
        <v>69.881</v>
      </c>
      <c r="AU95" s="305">
        <f t="shared" si="230"/>
        <v>69.881</v>
      </c>
      <c r="AV95" s="306">
        <f t="shared" si="231"/>
        <v>69.881</v>
      </c>
      <c r="AW95" s="306">
        <f t="shared" si="232"/>
        <v>69.881</v>
      </c>
      <c r="AX95" s="306">
        <f t="shared" si="233"/>
        <v>69.881</v>
      </c>
      <c r="AY95" s="306">
        <f t="shared" si="234"/>
        <v>69.881</v>
      </c>
      <c r="AZ95" s="306">
        <f t="shared" si="235"/>
        <v>69.881</v>
      </c>
      <c r="BA95" s="306">
        <f t="shared" si="236"/>
        <v>69.881</v>
      </c>
      <c r="BB95" s="306">
        <f t="shared" si="237"/>
        <v>69.881</v>
      </c>
      <c r="BC95" s="306">
        <f t="shared" si="238"/>
        <v>69.881</v>
      </c>
      <c r="BD95" s="306">
        <f t="shared" si="239"/>
        <v>69.881</v>
      </c>
      <c r="BE95" s="306">
        <f t="shared" si="240"/>
        <v>69.881</v>
      </c>
      <c r="BF95" s="306">
        <f t="shared" si="241"/>
        <v>69.881</v>
      </c>
      <c r="BG95" s="306">
        <f t="shared" si="242"/>
        <v>69.881</v>
      </c>
      <c r="BH95" s="307">
        <f t="shared" si="243"/>
        <v>69.881</v>
      </c>
      <c r="BI95" s="220"/>
    </row>
    <row r="96" spans="1:61" x14ac:dyDescent="0.25">
      <c r="A96" s="105" t="s">
        <v>55</v>
      </c>
      <c r="B96" s="59" t="s">
        <v>1894</v>
      </c>
      <c r="C96" s="214"/>
      <c r="D96" s="67">
        <v>7.2991942299821463E-2</v>
      </c>
      <c r="E96" s="296">
        <v>23.45</v>
      </c>
      <c r="F96" s="299">
        <v>2.04</v>
      </c>
      <c r="G96" s="301">
        <f t="shared" si="197"/>
        <v>47.838000000000001</v>
      </c>
      <c r="H96" s="179">
        <f t="shared" si="198"/>
        <v>28.7028</v>
      </c>
      <c r="I96" s="180">
        <f t="shared" si="199"/>
        <v>28.7028</v>
      </c>
      <c r="J96" s="181">
        <f t="shared" si="200"/>
        <v>28.7028</v>
      </c>
      <c r="K96" s="181">
        <f t="shared" si="201"/>
        <v>28.7028</v>
      </c>
      <c r="L96" s="181">
        <f t="shared" si="202"/>
        <v>28.7028</v>
      </c>
      <c r="M96" s="181">
        <f t="shared" si="203"/>
        <v>28.7028</v>
      </c>
      <c r="N96" s="181">
        <f t="shared" si="204"/>
        <v>28.7028</v>
      </c>
      <c r="O96" s="181">
        <f t="shared" si="205"/>
        <v>28.7028</v>
      </c>
      <c r="P96" s="181">
        <f t="shared" si="206"/>
        <v>28.7028</v>
      </c>
      <c r="Q96" s="181">
        <f t="shared" si="207"/>
        <v>28.7028</v>
      </c>
      <c r="R96" s="181">
        <f t="shared" si="208"/>
        <v>28.7028</v>
      </c>
      <c r="S96" s="181">
        <f t="shared" si="209"/>
        <v>28.7028</v>
      </c>
      <c r="T96" s="181">
        <f t="shared" si="210"/>
        <v>28.7028</v>
      </c>
      <c r="U96" s="181">
        <f t="shared" si="211"/>
        <v>28.7028</v>
      </c>
      <c r="V96" s="182">
        <f t="shared" si="212"/>
        <v>28.7028</v>
      </c>
      <c r="W96" s="213"/>
      <c r="X96" s="74"/>
      <c r="Y96" s="180">
        <f t="shared" si="213"/>
        <v>20.206771199999999</v>
      </c>
      <c r="Z96" s="181">
        <f t="shared" si="214"/>
        <v>8.4960288000000013</v>
      </c>
      <c r="AA96" s="182">
        <f>(Y96*AF2)+Z96</f>
        <v>28.7028</v>
      </c>
      <c r="AB96" s="180">
        <f t="shared" si="215"/>
        <v>28.7028</v>
      </c>
      <c r="AC96" s="181">
        <f t="shared" si="216"/>
        <v>28.7028</v>
      </c>
      <c r="AD96" s="181">
        <f t="shared" si="217"/>
        <v>28.7028</v>
      </c>
      <c r="AE96" s="181">
        <f t="shared" si="218"/>
        <v>28.7028</v>
      </c>
      <c r="AF96" s="181">
        <f t="shared" si="219"/>
        <v>28.7028</v>
      </c>
      <c r="AG96" s="181">
        <f t="shared" si="220"/>
        <v>28.7028</v>
      </c>
      <c r="AH96" s="181">
        <f t="shared" si="221"/>
        <v>28.7028</v>
      </c>
      <c r="AI96" s="181">
        <f t="shared" si="222"/>
        <v>28.7028</v>
      </c>
      <c r="AJ96" s="181">
        <f t="shared" si="223"/>
        <v>28.7028</v>
      </c>
      <c r="AK96" s="181">
        <f t="shared" si="224"/>
        <v>28.7028</v>
      </c>
      <c r="AL96" s="181">
        <f t="shared" si="225"/>
        <v>28.7028</v>
      </c>
      <c r="AM96" s="181">
        <f t="shared" si="226"/>
        <v>28.7028</v>
      </c>
      <c r="AN96" s="181">
        <f t="shared" si="227"/>
        <v>28.7028</v>
      </c>
      <c r="AO96" s="182">
        <f t="shared" si="228"/>
        <v>28.7028</v>
      </c>
      <c r="AP96" s="220"/>
      <c r="AR96" s="305">
        <f t="shared" si="196"/>
        <v>33.677951999999998</v>
      </c>
      <c r="AS96" s="306">
        <f t="shared" si="229"/>
        <v>14.160048000000003</v>
      </c>
      <c r="AT96" s="307">
        <f>(AR96*AY2)+AS96</f>
        <v>47.838000000000001</v>
      </c>
      <c r="AU96" s="305">
        <f t="shared" si="230"/>
        <v>47.838000000000001</v>
      </c>
      <c r="AV96" s="306">
        <f t="shared" si="231"/>
        <v>47.838000000000001</v>
      </c>
      <c r="AW96" s="306">
        <f t="shared" si="232"/>
        <v>47.838000000000001</v>
      </c>
      <c r="AX96" s="306">
        <f t="shared" si="233"/>
        <v>47.838000000000001</v>
      </c>
      <c r="AY96" s="306">
        <f t="shared" si="234"/>
        <v>47.838000000000001</v>
      </c>
      <c r="AZ96" s="306">
        <f t="shared" si="235"/>
        <v>47.838000000000001</v>
      </c>
      <c r="BA96" s="306">
        <f t="shared" si="236"/>
        <v>47.838000000000001</v>
      </c>
      <c r="BB96" s="306">
        <f t="shared" si="237"/>
        <v>47.838000000000001</v>
      </c>
      <c r="BC96" s="306">
        <f t="shared" si="238"/>
        <v>47.838000000000001</v>
      </c>
      <c r="BD96" s="306">
        <f t="shared" si="239"/>
        <v>47.838000000000001</v>
      </c>
      <c r="BE96" s="306">
        <f t="shared" si="240"/>
        <v>47.838000000000001</v>
      </c>
      <c r="BF96" s="306">
        <f t="shared" si="241"/>
        <v>47.838000000000001</v>
      </c>
      <c r="BG96" s="306">
        <f t="shared" si="242"/>
        <v>47.838000000000001</v>
      </c>
      <c r="BH96" s="307">
        <f t="shared" si="243"/>
        <v>47.838000000000001</v>
      </c>
      <c r="BI96" s="220"/>
    </row>
    <row r="97" spans="1:61" x14ac:dyDescent="0.25">
      <c r="A97" s="111" t="s">
        <v>56</v>
      </c>
      <c r="B97" s="58" t="s">
        <v>1895</v>
      </c>
      <c r="C97" s="73"/>
      <c r="D97" s="66">
        <v>3.2145902788073236E-2</v>
      </c>
      <c r="E97" s="296">
        <v>23.45</v>
      </c>
      <c r="F97" s="298">
        <v>2.86</v>
      </c>
      <c r="G97" s="301">
        <f t="shared" si="197"/>
        <v>67.066999999999993</v>
      </c>
      <c r="H97" s="174">
        <f t="shared" si="198"/>
        <v>40.240199999999994</v>
      </c>
      <c r="I97" s="180">
        <f t="shared" si="199"/>
        <v>40.240199999999994</v>
      </c>
      <c r="J97" s="181">
        <f t="shared" si="200"/>
        <v>40.240199999999994</v>
      </c>
      <c r="K97" s="181">
        <f t="shared" si="201"/>
        <v>40.240199999999994</v>
      </c>
      <c r="L97" s="181">
        <f t="shared" si="202"/>
        <v>40.240199999999994</v>
      </c>
      <c r="M97" s="181">
        <f t="shared" si="203"/>
        <v>40.240199999999994</v>
      </c>
      <c r="N97" s="181">
        <f t="shared" si="204"/>
        <v>40.240199999999994</v>
      </c>
      <c r="O97" s="181">
        <f t="shared" si="205"/>
        <v>40.240199999999994</v>
      </c>
      <c r="P97" s="181">
        <f t="shared" si="206"/>
        <v>40.240199999999994</v>
      </c>
      <c r="Q97" s="181">
        <f t="shared" si="207"/>
        <v>40.240199999999994</v>
      </c>
      <c r="R97" s="181">
        <f t="shared" si="208"/>
        <v>40.240199999999994</v>
      </c>
      <c r="S97" s="181">
        <f t="shared" si="209"/>
        <v>40.240199999999994</v>
      </c>
      <c r="T97" s="181">
        <f t="shared" si="210"/>
        <v>40.240199999999994</v>
      </c>
      <c r="U97" s="181">
        <f t="shared" si="211"/>
        <v>40.240199999999994</v>
      </c>
      <c r="V97" s="182">
        <f t="shared" si="212"/>
        <v>40.240199999999994</v>
      </c>
      <c r="W97" s="213"/>
      <c r="X97" s="74"/>
      <c r="Y97" s="175">
        <f t="shared" si="213"/>
        <v>28.329100799999996</v>
      </c>
      <c r="Z97" s="176">
        <f t="shared" si="214"/>
        <v>11.911099199999999</v>
      </c>
      <c r="AA97" s="200">
        <f>(Y97*AF2)+Z97</f>
        <v>40.240199999999994</v>
      </c>
      <c r="AB97" s="202">
        <f t="shared" si="215"/>
        <v>40.240199999999994</v>
      </c>
      <c r="AC97" s="199">
        <f t="shared" si="216"/>
        <v>40.240199999999994</v>
      </c>
      <c r="AD97" s="199">
        <f t="shared" si="217"/>
        <v>40.240199999999994</v>
      </c>
      <c r="AE97" s="199">
        <f t="shared" si="218"/>
        <v>40.240199999999994</v>
      </c>
      <c r="AF97" s="199">
        <f t="shared" si="219"/>
        <v>40.240199999999994</v>
      </c>
      <c r="AG97" s="199">
        <f t="shared" si="220"/>
        <v>40.240199999999994</v>
      </c>
      <c r="AH97" s="199">
        <f t="shared" si="221"/>
        <v>40.240199999999994</v>
      </c>
      <c r="AI97" s="199">
        <f t="shared" si="222"/>
        <v>40.240199999999994</v>
      </c>
      <c r="AJ97" s="199">
        <f t="shared" si="223"/>
        <v>40.240199999999994</v>
      </c>
      <c r="AK97" s="199">
        <f t="shared" si="224"/>
        <v>40.240199999999994</v>
      </c>
      <c r="AL97" s="199">
        <f t="shared" si="225"/>
        <v>40.240199999999994</v>
      </c>
      <c r="AM97" s="199">
        <f t="shared" si="226"/>
        <v>40.240199999999994</v>
      </c>
      <c r="AN97" s="199">
        <f t="shared" si="227"/>
        <v>40.240199999999994</v>
      </c>
      <c r="AO97" s="200">
        <f t="shared" si="228"/>
        <v>40.240199999999994</v>
      </c>
      <c r="AP97" s="220"/>
      <c r="AR97" s="302">
        <f t="shared" si="196"/>
        <v>47.215167999999991</v>
      </c>
      <c r="AS97" s="306">
        <f t="shared" si="229"/>
        <v>19.851832000000002</v>
      </c>
      <c r="AT97" s="316">
        <f>(AR97*AY2)+AS97</f>
        <v>67.066999999999993</v>
      </c>
      <c r="AU97" s="314">
        <f t="shared" si="230"/>
        <v>67.066999999999993</v>
      </c>
      <c r="AV97" s="315">
        <f t="shared" si="231"/>
        <v>67.066999999999993</v>
      </c>
      <c r="AW97" s="315">
        <f t="shared" si="232"/>
        <v>67.066999999999993</v>
      </c>
      <c r="AX97" s="315">
        <f t="shared" si="233"/>
        <v>67.066999999999993</v>
      </c>
      <c r="AY97" s="315">
        <f t="shared" si="234"/>
        <v>67.066999999999993</v>
      </c>
      <c r="AZ97" s="315">
        <f t="shared" si="235"/>
        <v>67.066999999999993</v>
      </c>
      <c r="BA97" s="315">
        <f t="shared" si="236"/>
        <v>67.066999999999993</v>
      </c>
      <c r="BB97" s="315">
        <f t="shared" si="237"/>
        <v>67.066999999999993</v>
      </c>
      <c r="BC97" s="315">
        <f t="shared" si="238"/>
        <v>67.066999999999993</v>
      </c>
      <c r="BD97" s="315">
        <f t="shared" si="239"/>
        <v>67.066999999999993</v>
      </c>
      <c r="BE97" s="315">
        <f t="shared" si="240"/>
        <v>67.066999999999993</v>
      </c>
      <c r="BF97" s="315">
        <f t="shared" si="241"/>
        <v>67.066999999999993</v>
      </c>
      <c r="BG97" s="315">
        <f t="shared" si="242"/>
        <v>67.066999999999993</v>
      </c>
      <c r="BH97" s="316">
        <f t="shared" si="243"/>
        <v>67.066999999999993</v>
      </c>
      <c r="BI97" s="220"/>
    </row>
    <row r="98" spans="1:61" x14ac:dyDescent="0.25">
      <c r="A98" s="111" t="s">
        <v>57</v>
      </c>
      <c r="B98" s="58" t="s">
        <v>1896</v>
      </c>
      <c r="C98" s="73"/>
      <c r="D98" s="66">
        <v>3.0816680034922193E-2</v>
      </c>
      <c r="E98" s="296">
        <v>23.45</v>
      </c>
      <c r="F98" s="298">
        <v>3.53</v>
      </c>
      <c r="G98" s="301">
        <f t="shared" si="197"/>
        <v>82.778499999999994</v>
      </c>
      <c r="H98" s="174">
        <f t="shared" si="198"/>
        <v>49.667099999999998</v>
      </c>
      <c r="I98" s="180">
        <f t="shared" si="199"/>
        <v>49.667099999999998</v>
      </c>
      <c r="J98" s="181">
        <f t="shared" si="200"/>
        <v>49.667099999999998</v>
      </c>
      <c r="K98" s="181">
        <f t="shared" si="201"/>
        <v>49.667099999999998</v>
      </c>
      <c r="L98" s="181">
        <f t="shared" si="202"/>
        <v>49.667099999999998</v>
      </c>
      <c r="M98" s="181">
        <f t="shared" si="203"/>
        <v>49.667099999999998</v>
      </c>
      <c r="N98" s="181">
        <f t="shared" si="204"/>
        <v>49.667099999999998</v>
      </c>
      <c r="O98" s="181">
        <f t="shared" si="205"/>
        <v>49.667099999999998</v>
      </c>
      <c r="P98" s="181">
        <f t="shared" si="206"/>
        <v>49.667099999999998</v>
      </c>
      <c r="Q98" s="181">
        <f t="shared" si="207"/>
        <v>49.667099999999998</v>
      </c>
      <c r="R98" s="181">
        <f t="shared" si="208"/>
        <v>49.667099999999998</v>
      </c>
      <c r="S98" s="181">
        <f t="shared" si="209"/>
        <v>49.667099999999998</v>
      </c>
      <c r="T98" s="181">
        <f t="shared" si="210"/>
        <v>49.667099999999998</v>
      </c>
      <c r="U98" s="181">
        <f t="shared" si="211"/>
        <v>49.667099999999998</v>
      </c>
      <c r="V98" s="182">
        <f t="shared" si="212"/>
        <v>49.667099999999998</v>
      </c>
      <c r="W98" s="213"/>
      <c r="X98" s="74"/>
      <c r="Y98" s="175">
        <f t="shared" si="213"/>
        <v>34.965638399999996</v>
      </c>
      <c r="Z98" s="176">
        <f t="shared" si="214"/>
        <v>14.701461600000002</v>
      </c>
      <c r="AA98" s="200">
        <f>(Y98*AF2)+Z98</f>
        <v>49.667099999999998</v>
      </c>
      <c r="AB98" s="202">
        <f t="shared" si="215"/>
        <v>49.667099999999998</v>
      </c>
      <c r="AC98" s="199">
        <f t="shared" si="216"/>
        <v>49.667099999999998</v>
      </c>
      <c r="AD98" s="199">
        <f t="shared" si="217"/>
        <v>49.667099999999998</v>
      </c>
      <c r="AE98" s="199">
        <f t="shared" si="218"/>
        <v>49.667099999999998</v>
      </c>
      <c r="AF98" s="199">
        <f t="shared" si="219"/>
        <v>49.667099999999998</v>
      </c>
      <c r="AG98" s="199">
        <f t="shared" si="220"/>
        <v>49.667099999999998</v>
      </c>
      <c r="AH98" s="199">
        <f t="shared" si="221"/>
        <v>49.667099999999998</v>
      </c>
      <c r="AI98" s="199">
        <f t="shared" si="222"/>
        <v>49.667099999999998</v>
      </c>
      <c r="AJ98" s="199">
        <f t="shared" si="223"/>
        <v>49.667099999999998</v>
      </c>
      <c r="AK98" s="199">
        <f t="shared" si="224"/>
        <v>49.667099999999998</v>
      </c>
      <c r="AL98" s="199">
        <f t="shared" si="225"/>
        <v>49.667099999999998</v>
      </c>
      <c r="AM98" s="199">
        <f t="shared" si="226"/>
        <v>49.667099999999998</v>
      </c>
      <c r="AN98" s="199">
        <f t="shared" si="227"/>
        <v>49.667099999999998</v>
      </c>
      <c r="AO98" s="200">
        <f t="shared" si="228"/>
        <v>49.667099999999998</v>
      </c>
      <c r="AP98" s="220"/>
      <c r="AR98" s="302">
        <f t="shared" si="196"/>
        <v>58.276063999999991</v>
      </c>
      <c r="AS98" s="306">
        <f t="shared" si="229"/>
        <v>24.502436000000003</v>
      </c>
      <c r="AT98" s="316">
        <f>(AR98*AY2)+AS98</f>
        <v>82.778499999999994</v>
      </c>
      <c r="AU98" s="314">
        <f t="shared" si="230"/>
        <v>82.778499999999994</v>
      </c>
      <c r="AV98" s="315">
        <f t="shared" si="231"/>
        <v>82.778499999999994</v>
      </c>
      <c r="AW98" s="315">
        <f t="shared" si="232"/>
        <v>82.778499999999994</v>
      </c>
      <c r="AX98" s="315">
        <f t="shared" si="233"/>
        <v>82.778499999999994</v>
      </c>
      <c r="AY98" s="315">
        <f t="shared" si="234"/>
        <v>82.778499999999994</v>
      </c>
      <c r="AZ98" s="315">
        <f t="shared" si="235"/>
        <v>82.778499999999994</v>
      </c>
      <c r="BA98" s="315">
        <f t="shared" si="236"/>
        <v>82.778499999999994</v>
      </c>
      <c r="BB98" s="315">
        <f t="shared" si="237"/>
        <v>82.778499999999994</v>
      </c>
      <c r="BC98" s="315">
        <f t="shared" si="238"/>
        <v>82.778499999999994</v>
      </c>
      <c r="BD98" s="315">
        <f t="shared" si="239"/>
        <v>82.778499999999994</v>
      </c>
      <c r="BE98" s="315">
        <f t="shared" si="240"/>
        <v>82.778499999999994</v>
      </c>
      <c r="BF98" s="315">
        <f t="shared" si="241"/>
        <v>82.778499999999994</v>
      </c>
      <c r="BG98" s="315">
        <f t="shared" si="242"/>
        <v>82.778499999999994</v>
      </c>
      <c r="BH98" s="316">
        <f t="shared" si="243"/>
        <v>82.778499999999994</v>
      </c>
      <c r="BI98" s="220"/>
    </row>
    <row r="99" spans="1:61" x14ac:dyDescent="0.25">
      <c r="A99" s="111" t="s">
        <v>58</v>
      </c>
      <c r="B99" s="58" t="s">
        <v>1897</v>
      </c>
      <c r="C99" s="73"/>
      <c r="D99" s="66">
        <v>2.1453832634509361E-2</v>
      </c>
      <c r="E99" s="296">
        <v>23.45</v>
      </c>
      <c r="F99" s="298">
        <v>2.99</v>
      </c>
      <c r="G99" s="301">
        <f t="shared" si="197"/>
        <v>70.115499999999997</v>
      </c>
      <c r="H99" s="174">
        <f t="shared" si="198"/>
        <v>42.069299999999998</v>
      </c>
      <c r="I99" s="180">
        <f t="shared" si="199"/>
        <v>42.069299999999998</v>
      </c>
      <c r="J99" s="181">
        <f t="shared" si="200"/>
        <v>42.069299999999998</v>
      </c>
      <c r="K99" s="181">
        <f t="shared" si="201"/>
        <v>42.069299999999998</v>
      </c>
      <c r="L99" s="181">
        <f t="shared" si="202"/>
        <v>42.069299999999998</v>
      </c>
      <c r="M99" s="181">
        <f t="shared" si="203"/>
        <v>42.069299999999998</v>
      </c>
      <c r="N99" s="181">
        <f t="shared" si="204"/>
        <v>42.069299999999998</v>
      </c>
      <c r="O99" s="181">
        <f t="shared" si="205"/>
        <v>42.069299999999998</v>
      </c>
      <c r="P99" s="181">
        <f t="shared" si="206"/>
        <v>42.069299999999998</v>
      </c>
      <c r="Q99" s="181">
        <f t="shared" si="207"/>
        <v>42.069299999999998</v>
      </c>
      <c r="R99" s="181">
        <f t="shared" si="208"/>
        <v>42.069299999999998</v>
      </c>
      <c r="S99" s="181">
        <f t="shared" si="209"/>
        <v>42.069299999999998</v>
      </c>
      <c r="T99" s="181">
        <f t="shared" si="210"/>
        <v>42.069299999999998</v>
      </c>
      <c r="U99" s="181">
        <f t="shared" si="211"/>
        <v>42.069299999999998</v>
      </c>
      <c r="V99" s="182">
        <f t="shared" si="212"/>
        <v>42.069299999999998</v>
      </c>
      <c r="W99" s="213"/>
      <c r="X99" s="74"/>
      <c r="Y99" s="175">
        <f t="shared" si="213"/>
        <v>29.616787199999997</v>
      </c>
      <c r="Z99" s="176">
        <f t="shared" si="214"/>
        <v>12.452512800000001</v>
      </c>
      <c r="AA99" s="200">
        <f>(Y99*AF2)+Z99</f>
        <v>42.069299999999998</v>
      </c>
      <c r="AB99" s="202">
        <f t="shared" si="215"/>
        <v>42.069299999999998</v>
      </c>
      <c r="AC99" s="199">
        <f t="shared" si="216"/>
        <v>42.069299999999998</v>
      </c>
      <c r="AD99" s="199">
        <f t="shared" si="217"/>
        <v>42.069299999999998</v>
      </c>
      <c r="AE99" s="199">
        <f t="shared" si="218"/>
        <v>42.069299999999998</v>
      </c>
      <c r="AF99" s="199">
        <f t="shared" si="219"/>
        <v>42.069299999999998</v>
      </c>
      <c r="AG99" s="199">
        <f t="shared" si="220"/>
        <v>42.069299999999998</v>
      </c>
      <c r="AH99" s="199">
        <f t="shared" si="221"/>
        <v>42.069299999999998</v>
      </c>
      <c r="AI99" s="199">
        <f t="shared" si="222"/>
        <v>42.069299999999998</v>
      </c>
      <c r="AJ99" s="199">
        <f t="shared" si="223"/>
        <v>42.069299999999998</v>
      </c>
      <c r="AK99" s="199">
        <f t="shared" si="224"/>
        <v>42.069299999999998</v>
      </c>
      <c r="AL99" s="199">
        <f t="shared" si="225"/>
        <v>42.069299999999998</v>
      </c>
      <c r="AM99" s="199">
        <f t="shared" si="226"/>
        <v>42.069299999999998</v>
      </c>
      <c r="AN99" s="199">
        <f t="shared" si="227"/>
        <v>42.069299999999998</v>
      </c>
      <c r="AO99" s="200">
        <f t="shared" si="228"/>
        <v>42.069299999999998</v>
      </c>
      <c r="AP99" s="220"/>
      <c r="AR99" s="302">
        <f t="shared" si="196"/>
        <v>49.361311999999998</v>
      </c>
      <c r="AS99" s="306">
        <f t="shared" si="229"/>
        <v>20.754187999999999</v>
      </c>
      <c r="AT99" s="316">
        <f>(AR99*AY2)+AS99</f>
        <v>70.115499999999997</v>
      </c>
      <c r="AU99" s="314">
        <f t="shared" si="230"/>
        <v>70.115499999999997</v>
      </c>
      <c r="AV99" s="315">
        <f t="shared" si="231"/>
        <v>70.115499999999997</v>
      </c>
      <c r="AW99" s="315">
        <f t="shared" si="232"/>
        <v>70.115499999999997</v>
      </c>
      <c r="AX99" s="315">
        <f t="shared" si="233"/>
        <v>70.115499999999997</v>
      </c>
      <c r="AY99" s="315">
        <f t="shared" si="234"/>
        <v>70.115499999999997</v>
      </c>
      <c r="AZ99" s="315">
        <f t="shared" si="235"/>
        <v>70.115499999999997</v>
      </c>
      <c r="BA99" s="315">
        <f t="shared" si="236"/>
        <v>70.115499999999997</v>
      </c>
      <c r="BB99" s="315">
        <f t="shared" si="237"/>
        <v>70.115499999999997</v>
      </c>
      <c r="BC99" s="315">
        <f t="shared" si="238"/>
        <v>70.115499999999997</v>
      </c>
      <c r="BD99" s="315">
        <f t="shared" si="239"/>
        <v>70.115499999999997</v>
      </c>
      <c r="BE99" s="315">
        <f t="shared" si="240"/>
        <v>70.115499999999997</v>
      </c>
      <c r="BF99" s="315">
        <f t="shared" si="241"/>
        <v>70.115499999999997</v>
      </c>
      <c r="BG99" s="315">
        <f t="shared" si="242"/>
        <v>70.115499999999997</v>
      </c>
      <c r="BH99" s="316">
        <f t="shared" si="243"/>
        <v>70.115499999999997</v>
      </c>
      <c r="BI99" s="220"/>
    </row>
    <row r="100" spans="1:61" x14ac:dyDescent="0.25">
      <c r="A100" s="111" t="s">
        <v>59</v>
      </c>
      <c r="B100" s="58" t="s">
        <v>1898</v>
      </c>
      <c r="C100" s="73"/>
      <c r="D100" s="66">
        <v>1.462778595078708E-2</v>
      </c>
      <c r="E100" s="296">
        <v>23.45</v>
      </c>
      <c r="F100" s="298">
        <v>3.7</v>
      </c>
      <c r="G100" s="301">
        <f t="shared" si="197"/>
        <v>86.765000000000001</v>
      </c>
      <c r="H100" s="174">
        <f t="shared" si="198"/>
        <v>52.058999999999997</v>
      </c>
      <c r="I100" s="180">
        <f t="shared" si="199"/>
        <v>52.058999999999997</v>
      </c>
      <c r="J100" s="181">
        <f t="shared" si="200"/>
        <v>52.058999999999997</v>
      </c>
      <c r="K100" s="181">
        <f t="shared" si="201"/>
        <v>52.058999999999997</v>
      </c>
      <c r="L100" s="181">
        <f t="shared" si="202"/>
        <v>52.058999999999997</v>
      </c>
      <c r="M100" s="181">
        <f t="shared" si="203"/>
        <v>52.058999999999997</v>
      </c>
      <c r="N100" s="181">
        <f t="shared" si="204"/>
        <v>52.058999999999997</v>
      </c>
      <c r="O100" s="181">
        <f t="shared" si="205"/>
        <v>52.058999999999997</v>
      </c>
      <c r="P100" s="181">
        <f t="shared" si="206"/>
        <v>52.058999999999997</v>
      </c>
      <c r="Q100" s="181">
        <f t="shared" si="207"/>
        <v>52.058999999999997</v>
      </c>
      <c r="R100" s="181">
        <f t="shared" si="208"/>
        <v>52.058999999999997</v>
      </c>
      <c r="S100" s="181">
        <f t="shared" si="209"/>
        <v>52.058999999999997</v>
      </c>
      <c r="T100" s="181">
        <f t="shared" si="210"/>
        <v>52.058999999999997</v>
      </c>
      <c r="U100" s="181">
        <f t="shared" si="211"/>
        <v>52.058999999999997</v>
      </c>
      <c r="V100" s="182">
        <f t="shared" si="212"/>
        <v>52.058999999999997</v>
      </c>
      <c r="W100" s="213"/>
      <c r="X100" s="74"/>
      <c r="Y100" s="175">
        <f t="shared" si="213"/>
        <v>36.649535999999998</v>
      </c>
      <c r="Z100" s="176">
        <f t="shared" si="214"/>
        <v>15.409464</v>
      </c>
      <c r="AA100" s="200">
        <f>(Y100*AF2)+Z100</f>
        <v>52.058999999999997</v>
      </c>
      <c r="AB100" s="202">
        <f t="shared" si="215"/>
        <v>52.058999999999997</v>
      </c>
      <c r="AC100" s="199">
        <f t="shared" si="216"/>
        <v>52.058999999999997</v>
      </c>
      <c r="AD100" s="199">
        <f t="shared" si="217"/>
        <v>52.058999999999997</v>
      </c>
      <c r="AE100" s="199">
        <f t="shared" si="218"/>
        <v>52.058999999999997</v>
      </c>
      <c r="AF100" s="199">
        <f t="shared" si="219"/>
        <v>52.058999999999997</v>
      </c>
      <c r="AG100" s="199">
        <f t="shared" si="220"/>
        <v>52.058999999999997</v>
      </c>
      <c r="AH100" s="199">
        <f t="shared" si="221"/>
        <v>52.058999999999997</v>
      </c>
      <c r="AI100" s="199">
        <f t="shared" si="222"/>
        <v>52.058999999999997</v>
      </c>
      <c r="AJ100" s="199">
        <f t="shared" si="223"/>
        <v>52.058999999999997</v>
      </c>
      <c r="AK100" s="199">
        <f t="shared" si="224"/>
        <v>52.058999999999997</v>
      </c>
      <c r="AL100" s="199">
        <f t="shared" si="225"/>
        <v>52.058999999999997</v>
      </c>
      <c r="AM100" s="199">
        <f t="shared" si="226"/>
        <v>52.058999999999997</v>
      </c>
      <c r="AN100" s="199">
        <f t="shared" si="227"/>
        <v>52.058999999999997</v>
      </c>
      <c r="AO100" s="200">
        <f t="shared" si="228"/>
        <v>52.058999999999997</v>
      </c>
      <c r="AP100" s="220"/>
      <c r="AR100" s="302">
        <f t="shared" si="196"/>
        <v>61.082559999999994</v>
      </c>
      <c r="AS100" s="306">
        <f t="shared" si="229"/>
        <v>25.682440000000007</v>
      </c>
      <c r="AT100" s="316">
        <f>(AR100*AY2)+AS100</f>
        <v>86.765000000000001</v>
      </c>
      <c r="AU100" s="314">
        <f t="shared" si="230"/>
        <v>86.765000000000001</v>
      </c>
      <c r="AV100" s="315">
        <f t="shared" si="231"/>
        <v>86.765000000000001</v>
      </c>
      <c r="AW100" s="315">
        <f t="shared" si="232"/>
        <v>86.765000000000001</v>
      </c>
      <c r="AX100" s="315">
        <f t="shared" si="233"/>
        <v>86.765000000000001</v>
      </c>
      <c r="AY100" s="315">
        <f t="shared" si="234"/>
        <v>86.765000000000001</v>
      </c>
      <c r="AZ100" s="315">
        <f t="shared" si="235"/>
        <v>86.765000000000001</v>
      </c>
      <c r="BA100" s="315">
        <f t="shared" si="236"/>
        <v>86.765000000000001</v>
      </c>
      <c r="BB100" s="315">
        <f t="shared" si="237"/>
        <v>86.765000000000001</v>
      </c>
      <c r="BC100" s="315">
        <f t="shared" si="238"/>
        <v>86.765000000000001</v>
      </c>
      <c r="BD100" s="315">
        <f t="shared" si="239"/>
        <v>86.765000000000001</v>
      </c>
      <c r="BE100" s="315">
        <f t="shared" si="240"/>
        <v>86.765000000000001</v>
      </c>
      <c r="BF100" s="315">
        <f t="shared" si="241"/>
        <v>86.765000000000001</v>
      </c>
      <c r="BG100" s="315">
        <f t="shared" si="242"/>
        <v>86.765000000000001</v>
      </c>
      <c r="BH100" s="316">
        <f t="shared" si="243"/>
        <v>86.765000000000001</v>
      </c>
      <c r="BI100" s="220"/>
    </row>
    <row r="101" spans="1:61" ht="15.75" thickBot="1" x14ac:dyDescent="0.3">
      <c r="A101" s="112" t="s">
        <v>60</v>
      </c>
      <c r="B101" s="117" t="s">
        <v>1899</v>
      </c>
      <c r="C101" s="215"/>
      <c r="D101" s="114">
        <v>1.8026237260559339E-2</v>
      </c>
      <c r="E101" s="296">
        <v>23.45</v>
      </c>
      <c r="F101" s="300">
        <v>4.21</v>
      </c>
      <c r="G101" s="301">
        <f t="shared" si="197"/>
        <v>98.724499999999992</v>
      </c>
      <c r="H101" s="185">
        <f t="shared" si="198"/>
        <v>59.234699999999989</v>
      </c>
      <c r="I101" s="180">
        <f t="shared" si="199"/>
        <v>59.234699999999989</v>
      </c>
      <c r="J101" s="181">
        <f t="shared" si="200"/>
        <v>59.234699999999989</v>
      </c>
      <c r="K101" s="181">
        <f t="shared" si="201"/>
        <v>59.234699999999989</v>
      </c>
      <c r="L101" s="181">
        <f t="shared" si="202"/>
        <v>59.234699999999989</v>
      </c>
      <c r="M101" s="181">
        <f t="shared" si="203"/>
        <v>59.234699999999989</v>
      </c>
      <c r="N101" s="181">
        <f t="shared" si="204"/>
        <v>59.234699999999989</v>
      </c>
      <c r="O101" s="181">
        <f t="shared" si="205"/>
        <v>59.234699999999989</v>
      </c>
      <c r="P101" s="181">
        <f t="shared" si="206"/>
        <v>59.234699999999989</v>
      </c>
      <c r="Q101" s="181">
        <f t="shared" si="207"/>
        <v>59.234699999999989</v>
      </c>
      <c r="R101" s="181">
        <f t="shared" si="208"/>
        <v>59.234699999999989</v>
      </c>
      <c r="S101" s="181">
        <f t="shared" si="209"/>
        <v>59.234699999999989</v>
      </c>
      <c r="T101" s="181">
        <f t="shared" si="210"/>
        <v>59.234699999999989</v>
      </c>
      <c r="U101" s="181">
        <f t="shared" si="211"/>
        <v>59.234699999999989</v>
      </c>
      <c r="V101" s="182">
        <f t="shared" si="212"/>
        <v>59.234699999999989</v>
      </c>
      <c r="W101" s="216"/>
      <c r="X101" s="74"/>
      <c r="Y101" s="186">
        <f t="shared" si="213"/>
        <v>41.701228799999988</v>
      </c>
      <c r="Z101" s="187">
        <f t="shared" si="214"/>
        <v>17.533471200000001</v>
      </c>
      <c r="AA101" s="205">
        <f>(Y101*AF2)+Z101</f>
        <v>59.234699999999989</v>
      </c>
      <c r="AB101" s="207">
        <f t="shared" si="215"/>
        <v>59.234699999999989</v>
      </c>
      <c r="AC101" s="204">
        <f t="shared" si="216"/>
        <v>59.234699999999989</v>
      </c>
      <c r="AD101" s="204">
        <f t="shared" si="217"/>
        <v>59.234699999999989</v>
      </c>
      <c r="AE101" s="204">
        <f t="shared" si="218"/>
        <v>59.234699999999989</v>
      </c>
      <c r="AF101" s="204">
        <f t="shared" si="219"/>
        <v>59.234699999999989</v>
      </c>
      <c r="AG101" s="204">
        <f t="shared" si="220"/>
        <v>59.234699999999989</v>
      </c>
      <c r="AH101" s="204">
        <f t="shared" si="221"/>
        <v>59.234699999999989</v>
      </c>
      <c r="AI101" s="204">
        <f t="shared" si="222"/>
        <v>59.234699999999989</v>
      </c>
      <c r="AJ101" s="204">
        <f t="shared" si="223"/>
        <v>59.234699999999989</v>
      </c>
      <c r="AK101" s="204">
        <f t="shared" si="224"/>
        <v>59.234699999999989</v>
      </c>
      <c r="AL101" s="204">
        <f t="shared" si="225"/>
        <v>59.234699999999989</v>
      </c>
      <c r="AM101" s="204">
        <f t="shared" si="226"/>
        <v>59.234699999999989</v>
      </c>
      <c r="AN101" s="204">
        <f t="shared" si="227"/>
        <v>59.234699999999989</v>
      </c>
      <c r="AO101" s="205">
        <f t="shared" si="228"/>
        <v>59.234699999999989</v>
      </c>
      <c r="AP101" s="221"/>
      <c r="AR101" s="308">
        <f t="shared" si="196"/>
        <v>69.502047999999988</v>
      </c>
      <c r="AS101" s="306">
        <f t="shared" si="229"/>
        <v>29.222452000000004</v>
      </c>
      <c r="AT101" s="321">
        <f>(AR101*AY2)+AS101</f>
        <v>98.724499999999992</v>
      </c>
      <c r="AU101" s="319">
        <f t="shared" si="230"/>
        <v>98.724499999999992</v>
      </c>
      <c r="AV101" s="320">
        <f t="shared" si="231"/>
        <v>98.724499999999992</v>
      </c>
      <c r="AW101" s="320">
        <f t="shared" si="232"/>
        <v>98.724499999999992</v>
      </c>
      <c r="AX101" s="320">
        <f t="shared" si="233"/>
        <v>98.724499999999992</v>
      </c>
      <c r="AY101" s="320">
        <f t="shared" si="234"/>
        <v>98.724499999999992</v>
      </c>
      <c r="AZ101" s="320">
        <f t="shared" si="235"/>
        <v>98.724499999999992</v>
      </c>
      <c r="BA101" s="320">
        <f t="shared" si="236"/>
        <v>98.724499999999992</v>
      </c>
      <c r="BB101" s="320">
        <f t="shared" si="237"/>
        <v>98.724499999999992</v>
      </c>
      <c r="BC101" s="320">
        <f t="shared" si="238"/>
        <v>98.724499999999992</v>
      </c>
      <c r="BD101" s="320">
        <f t="shared" si="239"/>
        <v>98.724499999999992</v>
      </c>
      <c r="BE101" s="320">
        <f t="shared" si="240"/>
        <v>98.724499999999992</v>
      </c>
      <c r="BF101" s="320">
        <f t="shared" si="241"/>
        <v>98.724499999999992</v>
      </c>
      <c r="BG101" s="320">
        <f t="shared" si="242"/>
        <v>98.724499999999992</v>
      </c>
      <c r="BH101" s="321">
        <f t="shared" si="243"/>
        <v>98.724499999999992</v>
      </c>
      <c r="BI101" s="221"/>
    </row>
    <row r="102" spans="1:61" x14ac:dyDescent="0.25">
      <c r="A102" s="13"/>
      <c r="B102" s="74"/>
      <c r="C102" s="209" t="s">
        <v>106</v>
      </c>
      <c r="D102" s="104">
        <f>D90+D93+D94+D95+D96</f>
        <v>0.81160516635558544</v>
      </c>
      <c r="E102" s="74"/>
      <c r="G102" s="159"/>
      <c r="H102" s="159"/>
      <c r="I102" s="159"/>
      <c r="J102" s="159"/>
      <c r="K102" s="159"/>
      <c r="L102" s="159"/>
      <c r="M102" s="159"/>
      <c r="N102" s="159"/>
      <c r="O102" s="159"/>
      <c r="P102" s="159"/>
      <c r="Q102" s="159"/>
      <c r="R102" s="159"/>
      <c r="S102" s="159"/>
      <c r="T102" s="159"/>
      <c r="U102" s="159"/>
      <c r="V102" s="159"/>
      <c r="W102" s="211"/>
      <c r="X102" s="74"/>
      <c r="Y102" s="191"/>
      <c r="Z102" s="191"/>
      <c r="AA102" s="191"/>
      <c r="AB102" s="191"/>
      <c r="AC102" s="191"/>
      <c r="AD102" s="191"/>
      <c r="AE102" s="191"/>
      <c r="AF102" s="191"/>
      <c r="AG102" s="191"/>
      <c r="AH102" s="191"/>
      <c r="AI102" s="191"/>
      <c r="AJ102" s="191"/>
      <c r="AK102" s="191"/>
      <c r="AL102" s="191"/>
      <c r="AM102" s="191"/>
      <c r="AN102" s="191"/>
      <c r="AO102" s="191"/>
      <c r="AP102" s="192"/>
      <c r="AR102" s="191"/>
      <c r="AS102" s="191"/>
      <c r="AT102" s="191"/>
      <c r="AU102" s="191"/>
      <c r="AV102" s="191"/>
      <c r="AW102" s="191"/>
      <c r="AX102" s="191"/>
      <c r="AY102" s="191"/>
      <c r="AZ102" s="191"/>
      <c r="BA102" s="191"/>
      <c r="BB102" s="191"/>
      <c r="BC102" s="191"/>
      <c r="BD102" s="191"/>
      <c r="BE102" s="191"/>
      <c r="BF102" s="191"/>
      <c r="BG102" s="191"/>
      <c r="BH102" s="191"/>
      <c r="BI102" s="192"/>
    </row>
    <row r="103" spans="1:61" ht="15.75" thickBot="1" x14ac:dyDescent="0.3">
      <c r="A103" s="13"/>
      <c r="B103" s="74"/>
      <c r="C103" s="74"/>
      <c r="D103" s="68"/>
      <c r="E103" s="74"/>
      <c r="G103" s="159"/>
      <c r="H103" s="159"/>
      <c r="I103" s="159"/>
      <c r="J103" s="159"/>
      <c r="K103" s="159"/>
      <c r="L103" s="159"/>
      <c r="M103" s="159"/>
      <c r="N103" s="159"/>
      <c r="O103" s="159"/>
      <c r="P103" s="159"/>
      <c r="Q103" s="159"/>
      <c r="R103" s="159"/>
      <c r="S103" s="159"/>
      <c r="T103" s="159"/>
      <c r="U103" s="159"/>
      <c r="V103" s="159"/>
      <c r="W103" s="211"/>
      <c r="X103" s="74"/>
      <c r="Y103" s="191"/>
      <c r="Z103" s="191"/>
      <c r="AA103" s="191"/>
      <c r="AB103" s="191"/>
      <c r="AC103" s="191"/>
      <c r="AD103" s="191"/>
      <c r="AE103" s="191"/>
      <c r="AF103" s="191"/>
      <c r="AG103" s="191"/>
      <c r="AH103" s="191"/>
      <c r="AI103" s="191"/>
      <c r="AJ103" s="191"/>
      <c r="AK103" s="191"/>
      <c r="AL103" s="191"/>
      <c r="AM103" s="191"/>
      <c r="AN103" s="191"/>
      <c r="AO103" s="191"/>
      <c r="AP103" s="192"/>
      <c r="AR103" s="191"/>
      <c r="AS103" s="191"/>
      <c r="AT103" s="191"/>
      <c r="AU103" s="191"/>
      <c r="AV103" s="191"/>
      <c r="AW103" s="191"/>
      <c r="AX103" s="191"/>
      <c r="AY103" s="191"/>
      <c r="AZ103" s="191"/>
      <c r="BA103" s="191"/>
      <c r="BB103" s="191"/>
      <c r="BC103" s="191"/>
      <c r="BD103" s="191"/>
      <c r="BE103" s="191"/>
      <c r="BF103" s="191"/>
      <c r="BG103" s="191"/>
      <c r="BH103" s="191"/>
      <c r="BI103" s="192"/>
    </row>
    <row r="104" spans="1:61" x14ac:dyDescent="0.25">
      <c r="A104" s="118"/>
      <c r="B104" s="137"/>
      <c r="C104" s="137"/>
      <c r="D104" s="123"/>
      <c r="E104" s="137"/>
      <c r="F104" s="147"/>
      <c r="G104" s="217"/>
      <c r="H104" s="163"/>
      <c r="I104" s="164" t="s">
        <v>89</v>
      </c>
      <c r="J104" s="169"/>
      <c r="K104" s="169"/>
      <c r="L104" s="169"/>
      <c r="M104" s="169"/>
      <c r="N104" s="169"/>
      <c r="O104" s="169"/>
      <c r="P104" s="169"/>
      <c r="Q104" s="169"/>
      <c r="R104" s="169"/>
      <c r="S104" s="169"/>
      <c r="T104" s="169"/>
      <c r="U104" s="169"/>
      <c r="V104" s="170"/>
      <c r="W104" s="195"/>
      <c r="X104" s="74"/>
      <c r="Y104" s="222"/>
      <c r="Z104" s="217"/>
      <c r="AA104" s="163"/>
      <c r="AB104" s="164" t="s">
        <v>1922</v>
      </c>
      <c r="AC104" s="169"/>
      <c r="AD104" s="169"/>
      <c r="AE104" s="169"/>
      <c r="AF104" s="169"/>
      <c r="AG104" s="169"/>
      <c r="AH104" s="169"/>
      <c r="AI104" s="169"/>
      <c r="AJ104" s="169"/>
      <c r="AK104" s="169"/>
      <c r="AL104" s="169"/>
      <c r="AM104" s="169"/>
      <c r="AN104" s="169"/>
      <c r="AO104" s="170"/>
      <c r="AP104" s="195"/>
      <c r="AR104" s="222"/>
      <c r="AS104" s="217"/>
      <c r="AT104" s="163"/>
      <c r="AU104" s="164" t="s">
        <v>1929</v>
      </c>
      <c r="AV104" s="169"/>
      <c r="AW104" s="169"/>
      <c r="AX104" s="169"/>
      <c r="AY104" s="169"/>
      <c r="AZ104" s="169"/>
      <c r="BA104" s="169"/>
      <c r="BB104" s="169"/>
      <c r="BC104" s="169"/>
      <c r="BD104" s="169"/>
      <c r="BE104" s="169"/>
      <c r="BF104" s="169"/>
      <c r="BG104" s="169"/>
      <c r="BH104" s="170"/>
      <c r="BI104" s="195"/>
    </row>
    <row r="105" spans="1:61" ht="30" x14ac:dyDescent="0.25">
      <c r="A105" s="119"/>
      <c r="B105" s="138"/>
      <c r="C105" s="138"/>
      <c r="D105" s="124"/>
      <c r="E105" s="138"/>
      <c r="F105" s="148"/>
      <c r="G105" s="219"/>
      <c r="H105" s="172"/>
      <c r="I105" s="77" t="s">
        <v>1900</v>
      </c>
      <c r="J105" s="75" t="s">
        <v>1901</v>
      </c>
      <c r="K105" s="75" t="s">
        <v>1902</v>
      </c>
      <c r="L105" s="75" t="s">
        <v>1903</v>
      </c>
      <c r="M105" s="75" t="s">
        <v>1904</v>
      </c>
      <c r="N105" s="75" t="s">
        <v>1905</v>
      </c>
      <c r="O105" s="75" t="s">
        <v>1906</v>
      </c>
      <c r="P105" s="75" t="s">
        <v>1907</v>
      </c>
      <c r="Q105" s="75" t="s">
        <v>1908</v>
      </c>
      <c r="R105" s="75" t="s">
        <v>1909</v>
      </c>
      <c r="S105" s="75" t="s">
        <v>1910</v>
      </c>
      <c r="T105" s="75" t="s">
        <v>1911</v>
      </c>
      <c r="U105" s="75" t="s">
        <v>1912</v>
      </c>
      <c r="V105" s="78" t="s">
        <v>1913</v>
      </c>
      <c r="W105" s="101" t="s">
        <v>1914</v>
      </c>
      <c r="X105" s="74"/>
      <c r="Y105" s="223"/>
      <c r="Z105" s="219"/>
      <c r="AA105" s="172"/>
      <c r="AB105" s="77" t="s">
        <v>1900</v>
      </c>
      <c r="AC105" s="75" t="s">
        <v>1901</v>
      </c>
      <c r="AD105" s="75" t="s">
        <v>1902</v>
      </c>
      <c r="AE105" s="75" t="s">
        <v>1903</v>
      </c>
      <c r="AF105" s="75" t="s">
        <v>1904</v>
      </c>
      <c r="AG105" s="75" t="s">
        <v>1905</v>
      </c>
      <c r="AH105" s="75" t="s">
        <v>1906</v>
      </c>
      <c r="AI105" s="75" t="s">
        <v>1907</v>
      </c>
      <c r="AJ105" s="75" t="s">
        <v>1908</v>
      </c>
      <c r="AK105" s="75" t="s">
        <v>1909</v>
      </c>
      <c r="AL105" s="75" t="s">
        <v>1910</v>
      </c>
      <c r="AM105" s="75" t="s">
        <v>1911</v>
      </c>
      <c r="AN105" s="75" t="s">
        <v>1912</v>
      </c>
      <c r="AO105" s="78" t="s">
        <v>1913</v>
      </c>
      <c r="AP105" s="101" t="s">
        <v>1914</v>
      </c>
      <c r="AR105" s="223"/>
      <c r="AS105" s="219"/>
      <c r="AT105" s="172"/>
      <c r="AU105" s="77" t="s">
        <v>1900</v>
      </c>
      <c r="AV105" s="75" t="s">
        <v>1901</v>
      </c>
      <c r="AW105" s="75" t="s">
        <v>1902</v>
      </c>
      <c r="AX105" s="75" t="s">
        <v>1903</v>
      </c>
      <c r="AY105" s="75" t="s">
        <v>1904</v>
      </c>
      <c r="AZ105" s="75" t="s">
        <v>1905</v>
      </c>
      <c r="BA105" s="75" t="s">
        <v>1906</v>
      </c>
      <c r="BB105" s="75" t="s">
        <v>1907</v>
      </c>
      <c r="BC105" s="75" t="s">
        <v>1908</v>
      </c>
      <c r="BD105" s="75" t="s">
        <v>1909</v>
      </c>
      <c r="BE105" s="75" t="s">
        <v>1910</v>
      </c>
      <c r="BF105" s="75" t="s">
        <v>1911</v>
      </c>
      <c r="BG105" s="75" t="s">
        <v>1912</v>
      </c>
      <c r="BH105" s="78" t="s">
        <v>1913</v>
      </c>
      <c r="BI105" s="101" t="s">
        <v>1914</v>
      </c>
    </row>
    <row r="106" spans="1:61" s="65" customFormat="1" ht="60" customHeight="1" x14ac:dyDescent="0.25">
      <c r="A106" s="125" t="s">
        <v>75</v>
      </c>
      <c r="B106" s="116"/>
      <c r="C106" s="116"/>
      <c r="D106" s="3" t="s">
        <v>88</v>
      </c>
      <c r="E106" s="4" t="s">
        <v>3</v>
      </c>
      <c r="F106" s="5" t="s">
        <v>4</v>
      </c>
      <c r="G106" s="5" t="s">
        <v>1921</v>
      </c>
      <c r="H106" s="85" t="s">
        <v>91</v>
      </c>
      <c r="I106" s="31" t="s">
        <v>93</v>
      </c>
      <c r="J106" s="1" t="s">
        <v>93</v>
      </c>
      <c r="K106" s="1" t="s">
        <v>93</v>
      </c>
      <c r="L106" s="1" t="s">
        <v>93</v>
      </c>
      <c r="M106" s="1" t="s">
        <v>93</v>
      </c>
      <c r="N106" s="1" t="s">
        <v>93</v>
      </c>
      <c r="O106" s="1" t="s">
        <v>93</v>
      </c>
      <c r="P106" s="1" t="s">
        <v>93</v>
      </c>
      <c r="Q106" s="1" t="s">
        <v>93</v>
      </c>
      <c r="R106" s="1" t="s">
        <v>93</v>
      </c>
      <c r="S106" s="1" t="s">
        <v>93</v>
      </c>
      <c r="T106" s="1" t="s">
        <v>93</v>
      </c>
      <c r="U106" s="1" t="s">
        <v>93</v>
      </c>
      <c r="V106" s="32" t="s">
        <v>93</v>
      </c>
      <c r="W106" s="33" t="s">
        <v>93</v>
      </c>
      <c r="Y106" s="31" t="s">
        <v>1881</v>
      </c>
      <c r="Z106" s="1" t="s">
        <v>1879</v>
      </c>
      <c r="AA106" s="32" t="s">
        <v>1882</v>
      </c>
      <c r="AB106" s="31" t="s">
        <v>93</v>
      </c>
      <c r="AC106" s="1" t="s">
        <v>93</v>
      </c>
      <c r="AD106" s="1" t="s">
        <v>93</v>
      </c>
      <c r="AE106" s="1" t="s">
        <v>93</v>
      </c>
      <c r="AF106" s="1" t="s">
        <v>93</v>
      </c>
      <c r="AG106" s="1" t="s">
        <v>93</v>
      </c>
      <c r="AH106" s="1" t="s">
        <v>93</v>
      </c>
      <c r="AI106" s="1" t="s">
        <v>93</v>
      </c>
      <c r="AJ106" s="1" t="s">
        <v>93</v>
      </c>
      <c r="AK106" s="1" t="s">
        <v>93</v>
      </c>
      <c r="AL106" s="1" t="s">
        <v>93</v>
      </c>
      <c r="AM106" s="1" t="s">
        <v>93</v>
      </c>
      <c r="AN106" s="1" t="s">
        <v>93</v>
      </c>
      <c r="AO106" s="32" t="s">
        <v>93</v>
      </c>
      <c r="AP106" s="33" t="s">
        <v>93</v>
      </c>
      <c r="AR106" s="31" t="s">
        <v>1881</v>
      </c>
      <c r="AS106" s="1" t="s">
        <v>1879</v>
      </c>
      <c r="AT106" s="32" t="s">
        <v>1934</v>
      </c>
      <c r="AU106" s="31" t="s">
        <v>1933</v>
      </c>
      <c r="AV106" s="31" t="s">
        <v>1933</v>
      </c>
      <c r="AW106" s="31" t="s">
        <v>1933</v>
      </c>
      <c r="AX106" s="31" t="s">
        <v>1933</v>
      </c>
      <c r="AY106" s="31" t="s">
        <v>1933</v>
      </c>
      <c r="AZ106" s="31" t="s">
        <v>1933</v>
      </c>
      <c r="BA106" s="31" t="s">
        <v>1933</v>
      </c>
      <c r="BB106" s="31" t="s">
        <v>1933</v>
      </c>
      <c r="BC106" s="31" t="s">
        <v>1933</v>
      </c>
      <c r="BD106" s="31" t="s">
        <v>1933</v>
      </c>
      <c r="BE106" s="31" t="s">
        <v>1933</v>
      </c>
      <c r="BF106" s="31" t="s">
        <v>1933</v>
      </c>
      <c r="BG106" s="31" t="s">
        <v>1933</v>
      </c>
      <c r="BH106" s="31" t="s">
        <v>1933</v>
      </c>
      <c r="BI106" s="31" t="s">
        <v>1949</v>
      </c>
    </row>
    <row r="107" spans="1:61" ht="15.75" thickBot="1" x14ac:dyDescent="0.3">
      <c r="A107" s="126" t="s">
        <v>75</v>
      </c>
      <c r="B107" s="215"/>
      <c r="C107" s="215"/>
      <c r="D107" s="127">
        <v>1</v>
      </c>
      <c r="E107" s="297">
        <v>98.07</v>
      </c>
      <c r="F107" s="136">
        <v>1</v>
      </c>
      <c r="G107" s="187">
        <f>E107*F107</f>
        <v>98.07</v>
      </c>
      <c r="H107" s="185">
        <f>G107*0.6</f>
        <v>58.841999999999992</v>
      </c>
      <c r="I107" s="207">
        <f t="shared" ref="I107:W107" si="244">H107</f>
        <v>58.841999999999992</v>
      </c>
      <c r="J107" s="204">
        <f t="shared" si="244"/>
        <v>58.841999999999992</v>
      </c>
      <c r="K107" s="204">
        <f t="shared" si="244"/>
        <v>58.841999999999992</v>
      </c>
      <c r="L107" s="204">
        <f t="shared" si="244"/>
        <v>58.841999999999992</v>
      </c>
      <c r="M107" s="204">
        <f t="shared" si="244"/>
        <v>58.841999999999992</v>
      </c>
      <c r="N107" s="204">
        <f t="shared" si="244"/>
        <v>58.841999999999992</v>
      </c>
      <c r="O107" s="204">
        <f t="shared" si="244"/>
        <v>58.841999999999992</v>
      </c>
      <c r="P107" s="204">
        <f t="shared" si="244"/>
        <v>58.841999999999992</v>
      </c>
      <c r="Q107" s="204">
        <f t="shared" si="244"/>
        <v>58.841999999999992</v>
      </c>
      <c r="R107" s="204">
        <f t="shared" si="244"/>
        <v>58.841999999999992</v>
      </c>
      <c r="S107" s="204">
        <f t="shared" si="244"/>
        <v>58.841999999999992</v>
      </c>
      <c r="T107" s="204">
        <f t="shared" si="244"/>
        <v>58.841999999999992</v>
      </c>
      <c r="U107" s="204">
        <f t="shared" si="244"/>
        <v>58.841999999999992</v>
      </c>
      <c r="V107" s="205">
        <f t="shared" si="244"/>
        <v>58.841999999999992</v>
      </c>
      <c r="W107" s="224">
        <f t="shared" si="244"/>
        <v>58.841999999999992</v>
      </c>
      <c r="X107" s="74"/>
      <c r="Y107" s="207">
        <f>H107*0.704</f>
        <v>41.424767999999993</v>
      </c>
      <c r="Z107" s="204">
        <f>H107-Y107</f>
        <v>17.417231999999998</v>
      </c>
      <c r="AA107" s="205">
        <f>(Y107*AF2)+Z107</f>
        <v>58.841999999999992</v>
      </c>
      <c r="AB107" s="207">
        <f>AA107</f>
        <v>58.841999999999992</v>
      </c>
      <c r="AC107" s="204">
        <f>AA107</f>
        <v>58.841999999999992</v>
      </c>
      <c r="AD107" s="204">
        <f>AA107</f>
        <v>58.841999999999992</v>
      </c>
      <c r="AE107" s="204">
        <f>AA107</f>
        <v>58.841999999999992</v>
      </c>
      <c r="AF107" s="204">
        <f>AA107</f>
        <v>58.841999999999992</v>
      </c>
      <c r="AG107" s="204">
        <f>AA107</f>
        <v>58.841999999999992</v>
      </c>
      <c r="AH107" s="204">
        <f>AA107</f>
        <v>58.841999999999992</v>
      </c>
      <c r="AI107" s="204">
        <f>AA107</f>
        <v>58.841999999999992</v>
      </c>
      <c r="AJ107" s="204">
        <f>AA107</f>
        <v>58.841999999999992</v>
      </c>
      <c r="AK107" s="204">
        <f>AA107</f>
        <v>58.841999999999992</v>
      </c>
      <c r="AL107" s="204">
        <f>AA107</f>
        <v>58.841999999999992</v>
      </c>
      <c r="AM107" s="204">
        <f>AA107</f>
        <v>58.841999999999992</v>
      </c>
      <c r="AN107" s="204">
        <f>AA107</f>
        <v>58.841999999999992</v>
      </c>
      <c r="AO107" s="205">
        <f>AA107</f>
        <v>58.841999999999992</v>
      </c>
      <c r="AP107" s="224">
        <f>AA107</f>
        <v>58.841999999999992</v>
      </c>
      <c r="AR107" s="319">
        <f>G107*0.704</f>
        <v>69.041279999999986</v>
      </c>
      <c r="AS107" s="320">
        <f>G107-AR107</f>
        <v>29.028720000000007</v>
      </c>
      <c r="AT107" s="321">
        <f>(AR107*AY2)+AS107</f>
        <v>98.07</v>
      </c>
      <c r="AU107" s="319">
        <f>AT107</f>
        <v>98.07</v>
      </c>
      <c r="AV107" s="320">
        <f>AT107</f>
        <v>98.07</v>
      </c>
      <c r="AW107" s="320">
        <f>AT107</f>
        <v>98.07</v>
      </c>
      <c r="AX107" s="320">
        <f>AT107</f>
        <v>98.07</v>
      </c>
      <c r="AY107" s="320">
        <f>AT107</f>
        <v>98.07</v>
      </c>
      <c r="AZ107" s="320">
        <f>AT107</f>
        <v>98.07</v>
      </c>
      <c r="BA107" s="320">
        <f>AT107</f>
        <v>98.07</v>
      </c>
      <c r="BB107" s="320">
        <f>AT107</f>
        <v>98.07</v>
      </c>
      <c r="BC107" s="320">
        <f>AT107</f>
        <v>98.07</v>
      </c>
      <c r="BD107" s="320">
        <f>AT107</f>
        <v>98.07</v>
      </c>
      <c r="BE107" s="320">
        <f>AT107</f>
        <v>98.07</v>
      </c>
      <c r="BF107" s="320">
        <f>AT107</f>
        <v>98.07</v>
      </c>
      <c r="BG107" s="320">
        <f>AT107</f>
        <v>98.07</v>
      </c>
      <c r="BH107" s="321">
        <f>AT107</f>
        <v>98.07</v>
      </c>
      <c r="BI107" s="224">
        <f>AT107</f>
        <v>98.07</v>
      </c>
    </row>
    <row r="108" spans="1:61" x14ac:dyDescent="0.25">
      <c r="A108" s="74"/>
      <c r="B108" s="74"/>
      <c r="C108" s="74"/>
      <c r="E108" s="74"/>
      <c r="G108" s="74"/>
      <c r="H108" s="159"/>
      <c r="I108" s="74"/>
      <c r="J108" s="74"/>
      <c r="K108" s="74"/>
      <c r="L108" s="74"/>
      <c r="M108" s="74"/>
      <c r="N108" s="74"/>
      <c r="O108" s="74"/>
      <c r="P108" s="74"/>
      <c r="Q108" s="74"/>
      <c r="R108" s="74"/>
      <c r="S108" s="74"/>
      <c r="T108" s="74"/>
      <c r="U108" s="74"/>
      <c r="V108" s="74"/>
      <c r="W108" s="211"/>
      <c r="X108" s="74"/>
      <c r="Y108" s="74"/>
      <c r="Z108" s="74"/>
      <c r="AA108" s="74"/>
      <c r="AB108" s="74"/>
      <c r="AC108" s="74"/>
      <c r="AD108" s="74"/>
      <c r="AE108" s="74"/>
      <c r="AF108" s="74"/>
      <c r="AG108" s="74"/>
      <c r="AH108" s="74"/>
      <c r="AI108" s="74"/>
      <c r="AJ108" s="74"/>
      <c r="AK108" s="74"/>
      <c r="AL108" s="74"/>
      <c r="AM108" s="74"/>
      <c r="AN108" s="74"/>
      <c r="AO108" s="74"/>
      <c r="AP108" s="74"/>
      <c r="AR108" s="74"/>
      <c r="AS108" s="74"/>
      <c r="AT108" s="74"/>
      <c r="AU108" s="74"/>
      <c r="AV108" s="74"/>
      <c r="AW108" s="74"/>
      <c r="AX108" s="74"/>
      <c r="AY108" s="74"/>
      <c r="AZ108" s="74"/>
      <c r="BA108" s="74"/>
      <c r="BB108" s="74"/>
      <c r="BC108" s="74"/>
      <c r="BD108" s="74"/>
      <c r="BE108" s="74"/>
      <c r="BF108" s="74"/>
      <c r="BG108" s="74"/>
      <c r="BH108" s="74"/>
      <c r="BI108" s="74"/>
    </row>
    <row r="109" spans="1:61" ht="15.75" thickBot="1" x14ac:dyDescent="0.3">
      <c r="A109" s="74"/>
      <c r="B109" s="74"/>
      <c r="C109" s="74"/>
      <c r="E109" s="74"/>
      <c r="G109" s="74"/>
      <c r="H109" s="159"/>
      <c r="I109" s="74"/>
      <c r="J109" s="74"/>
      <c r="K109" s="74"/>
      <c r="L109" s="74"/>
      <c r="M109" s="74"/>
      <c r="N109" s="74"/>
      <c r="O109" s="74"/>
      <c r="P109" s="74"/>
      <c r="Q109" s="74"/>
      <c r="R109" s="74"/>
      <c r="S109" s="74"/>
      <c r="T109" s="74"/>
      <c r="U109" s="74"/>
      <c r="V109" s="74"/>
      <c r="W109" s="211"/>
      <c r="X109" s="74"/>
      <c r="Y109" s="74"/>
      <c r="Z109" s="74"/>
      <c r="AA109" s="74"/>
      <c r="AB109" s="74"/>
      <c r="AC109" s="74"/>
      <c r="AD109" s="74"/>
      <c r="AE109" s="74"/>
      <c r="AF109" s="74"/>
      <c r="AG109" s="74"/>
      <c r="AH109" s="74"/>
      <c r="AI109" s="74"/>
      <c r="AJ109" s="74"/>
      <c r="AK109" s="74"/>
      <c r="AL109" s="74"/>
      <c r="AM109" s="74"/>
      <c r="AN109" s="74"/>
      <c r="AO109" s="74"/>
      <c r="AP109" s="74"/>
      <c r="AR109" s="74"/>
      <c r="AS109" s="74"/>
      <c r="AT109" s="74"/>
      <c r="AU109" s="74"/>
      <c r="AV109" s="74"/>
      <c r="AW109" s="74"/>
      <c r="AX109" s="74"/>
      <c r="AY109" s="74"/>
      <c r="AZ109" s="74"/>
      <c r="BA109" s="74"/>
      <c r="BB109" s="74"/>
      <c r="BC109" s="74"/>
      <c r="BD109" s="74"/>
      <c r="BE109" s="74"/>
      <c r="BF109" s="74"/>
      <c r="BG109" s="74"/>
      <c r="BH109" s="74"/>
      <c r="BI109" s="74"/>
    </row>
    <row r="110" spans="1:61" x14ac:dyDescent="0.25">
      <c r="A110" s="193"/>
      <c r="B110" s="140"/>
      <c r="C110" s="140"/>
      <c r="D110" s="129"/>
      <c r="E110" s="140"/>
      <c r="F110" s="150"/>
      <c r="G110" s="140"/>
      <c r="H110" s="194"/>
      <c r="I110" s="169" t="s">
        <v>89</v>
      </c>
      <c r="J110" s="169"/>
      <c r="K110" s="169"/>
      <c r="L110" s="169"/>
      <c r="M110" s="169"/>
      <c r="N110" s="169"/>
      <c r="O110" s="169"/>
      <c r="P110" s="169"/>
      <c r="Q110" s="169"/>
      <c r="R110" s="169"/>
      <c r="S110" s="169"/>
      <c r="T110" s="169"/>
      <c r="U110" s="169"/>
      <c r="V110" s="170"/>
      <c r="W110" s="195"/>
      <c r="X110" s="74"/>
      <c r="Y110" s="193"/>
      <c r="Z110" s="140"/>
      <c r="AA110" s="218"/>
      <c r="AB110" s="164" t="s">
        <v>1922</v>
      </c>
      <c r="AC110" s="165"/>
      <c r="AD110" s="165"/>
      <c r="AE110" s="165"/>
      <c r="AF110" s="165"/>
      <c r="AG110" s="165"/>
      <c r="AH110" s="165"/>
      <c r="AI110" s="165"/>
      <c r="AJ110" s="165"/>
      <c r="AK110" s="165"/>
      <c r="AL110" s="165"/>
      <c r="AM110" s="165"/>
      <c r="AN110" s="165"/>
      <c r="AO110" s="165"/>
      <c r="AP110" s="166"/>
      <c r="AR110" s="193"/>
      <c r="AS110" s="140"/>
      <c r="AT110" s="218"/>
      <c r="AU110" s="164" t="s">
        <v>1929</v>
      </c>
      <c r="AV110" s="165"/>
      <c r="AW110" s="165"/>
      <c r="AX110" s="165"/>
      <c r="AY110" s="165"/>
      <c r="AZ110" s="165"/>
      <c r="BA110" s="165"/>
      <c r="BB110" s="165"/>
      <c r="BC110" s="165"/>
      <c r="BD110" s="165"/>
      <c r="BE110" s="165"/>
      <c r="BF110" s="165"/>
      <c r="BG110" s="165"/>
      <c r="BH110" s="165"/>
      <c r="BI110" s="166"/>
    </row>
    <row r="111" spans="1:61" s="65" customFormat="1" ht="60" customHeight="1" x14ac:dyDescent="0.25">
      <c r="A111" s="130" t="s">
        <v>1950</v>
      </c>
      <c r="B111" s="116"/>
      <c r="C111" s="116"/>
      <c r="D111" s="3" t="s">
        <v>88</v>
      </c>
      <c r="E111" s="4" t="s">
        <v>3</v>
      </c>
      <c r="F111" s="5" t="s">
        <v>4</v>
      </c>
      <c r="G111" s="5" t="s">
        <v>1921</v>
      </c>
      <c r="H111" s="131" t="s">
        <v>90</v>
      </c>
      <c r="I111" s="79" t="s">
        <v>1900</v>
      </c>
      <c r="J111" s="75" t="s">
        <v>1901</v>
      </c>
      <c r="K111" s="75" t="s">
        <v>1902</v>
      </c>
      <c r="L111" s="75" t="s">
        <v>1903</v>
      </c>
      <c r="M111" s="75" t="s">
        <v>1904</v>
      </c>
      <c r="N111" s="75" t="s">
        <v>1905</v>
      </c>
      <c r="O111" s="75" t="s">
        <v>1906</v>
      </c>
      <c r="P111" s="75" t="s">
        <v>1907</v>
      </c>
      <c r="Q111" s="75" t="s">
        <v>1908</v>
      </c>
      <c r="R111" s="75" t="s">
        <v>1909</v>
      </c>
      <c r="S111" s="75" t="s">
        <v>1910</v>
      </c>
      <c r="T111" s="75" t="s">
        <v>1911</v>
      </c>
      <c r="U111" s="75" t="s">
        <v>1912</v>
      </c>
      <c r="V111" s="78" t="s">
        <v>1913</v>
      </c>
      <c r="W111" s="101" t="s">
        <v>1914</v>
      </c>
      <c r="Y111" s="31" t="s">
        <v>1881</v>
      </c>
      <c r="Z111" s="1" t="s">
        <v>1879</v>
      </c>
      <c r="AA111" s="32" t="s">
        <v>1882</v>
      </c>
      <c r="AB111" s="77" t="s">
        <v>1900</v>
      </c>
      <c r="AC111" s="75" t="s">
        <v>1901</v>
      </c>
      <c r="AD111" s="75" t="s">
        <v>1902</v>
      </c>
      <c r="AE111" s="75" t="s">
        <v>1903</v>
      </c>
      <c r="AF111" s="75" t="s">
        <v>1904</v>
      </c>
      <c r="AG111" s="75" t="s">
        <v>1905</v>
      </c>
      <c r="AH111" s="75" t="s">
        <v>1906</v>
      </c>
      <c r="AI111" s="75" t="s">
        <v>1907</v>
      </c>
      <c r="AJ111" s="75" t="s">
        <v>1908</v>
      </c>
      <c r="AK111" s="75" t="s">
        <v>1909</v>
      </c>
      <c r="AL111" s="75" t="s">
        <v>1910</v>
      </c>
      <c r="AM111" s="75" t="s">
        <v>1911</v>
      </c>
      <c r="AN111" s="75" t="s">
        <v>1912</v>
      </c>
      <c r="AO111" s="76" t="s">
        <v>1913</v>
      </c>
      <c r="AP111" s="78" t="s">
        <v>1914</v>
      </c>
      <c r="AR111" s="31" t="s">
        <v>1881</v>
      </c>
      <c r="AS111" s="1" t="s">
        <v>1879</v>
      </c>
      <c r="AT111" s="32" t="s">
        <v>1934</v>
      </c>
      <c r="AU111" s="77" t="s">
        <v>1900</v>
      </c>
      <c r="AV111" s="75" t="s">
        <v>1901</v>
      </c>
      <c r="AW111" s="75" t="s">
        <v>1902</v>
      </c>
      <c r="AX111" s="75" t="s">
        <v>1903</v>
      </c>
      <c r="AY111" s="75" t="s">
        <v>1904</v>
      </c>
      <c r="AZ111" s="75" t="s">
        <v>1905</v>
      </c>
      <c r="BA111" s="75" t="s">
        <v>1906</v>
      </c>
      <c r="BB111" s="75" t="s">
        <v>1907</v>
      </c>
      <c r="BC111" s="75" t="s">
        <v>1908</v>
      </c>
      <c r="BD111" s="75" t="s">
        <v>1909</v>
      </c>
      <c r="BE111" s="75" t="s">
        <v>1910</v>
      </c>
      <c r="BF111" s="75" t="s">
        <v>1911</v>
      </c>
      <c r="BG111" s="75" t="s">
        <v>1912</v>
      </c>
      <c r="BH111" s="76" t="s">
        <v>1913</v>
      </c>
      <c r="BI111" s="78" t="s">
        <v>1914</v>
      </c>
    </row>
    <row r="112" spans="1:61" x14ac:dyDescent="0.25">
      <c r="A112" s="225" t="s">
        <v>70</v>
      </c>
      <c r="B112" s="73"/>
      <c r="C112" s="73"/>
      <c r="D112" s="66">
        <f t="shared" ref="D112:W112" si="245">D15</f>
        <v>9.0999999999999998E-2</v>
      </c>
      <c r="E112" s="199">
        <f t="shared" si="245"/>
        <v>109.51</v>
      </c>
      <c r="F112" s="155">
        <f t="shared" si="245"/>
        <v>1.86</v>
      </c>
      <c r="G112" s="199">
        <f t="shared" si="245"/>
        <v>203.68860000000001</v>
      </c>
      <c r="H112" s="174">
        <f t="shared" si="245"/>
        <v>122.21316</v>
      </c>
      <c r="I112" s="226">
        <f t="shared" si="245"/>
        <v>122.21316</v>
      </c>
      <c r="J112" s="226">
        <f t="shared" si="245"/>
        <v>122.21316</v>
      </c>
      <c r="K112" s="226">
        <f t="shared" si="245"/>
        <v>122.21316</v>
      </c>
      <c r="L112" s="226">
        <f t="shared" si="245"/>
        <v>122.21316</v>
      </c>
      <c r="M112" s="226">
        <f t="shared" si="245"/>
        <v>122.21316</v>
      </c>
      <c r="N112" s="226">
        <f t="shared" si="245"/>
        <v>122.21316</v>
      </c>
      <c r="O112" s="226">
        <f t="shared" si="245"/>
        <v>122.21316</v>
      </c>
      <c r="P112" s="226">
        <f t="shared" si="245"/>
        <v>122.21316</v>
      </c>
      <c r="Q112" s="226">
        <f t="shared" si="245"/>
        <v>122.21316</v>
      </c>
      <c r="R112" s="226">
        <f t="shared" si="245"/>
        <v>122.21316</v>
      </c>
      <c r="S112" s="226">
        <f t="shared" si="245"/>
        <v>122.21316</v>
      </c>
      <c r="T112" s="226">
        <f t="shared" si="245"/>
        <v>122.21316</v>
      </c>
      <c r="U112" s="226">
        <f t="shared" si="245"/>
        <v>122.21316</v>
      </c>
      <c r="V112" s="227">
        <f t="shared" si="245"/>
        <v>122.21316</v>
      </c>
      <c r="W112" s="228">
        <f t="shared" si="245"/>
        <v>122.21316</v>
      </c>
      <c r="X112" s="74"/>
      <c r="Y112" s="180">
        <f t="shared" ref="Y112:AP112" si="246">Y15</f>
        <v>86.038064640000002</v>
      </c>
      <c r="Z112" s="181">
        <f t="shared" si="246"/>
        <v>36.17509536</v>
      </c>
      <c r="AA112" s="182">
        <f t="shared" si="246"/>
        <v>122.21316</v>
      </c>
      <c r="AB112" s="180">
        <f t="shared" si="246"/>
        <v>122.21316</v>
      </c>
      <c r="AC112" s="181">
        <f t="shared" si="246"/>
        <v>122.21316</v>
      </c>
      <c r="AD112" s="181">
        <f t="shared" si="246"/>
        <v>122.21316</v>
      </c>
      <c r="AE112" s="181">
        <f t="shared" si="246"/>
        <v>122.21316</v>
      </c>
      <c r="AF112" s="181">
        <f t="shared" si="246"/>
        <v>122.21316</v>
      </c>
      <c r="AG112" s="181">
        <f t="shared" si="246"/>
        <v>122.21316</v>
      </c>
      <c r="AH112" s="181">
        <f t="shared" si="246"/>
        <v>122.21316</v>
      </c>
      <c r="AI112" s="181">
        <f t="shared" si="246"/>
        <v>122.21316</v>
      </c>
      <c r="AJ112" s="181">
        <f t="shared" si="246"/>
        <v>122.21316</v>
      </c>
      <c r="AK112" s="181">
        <f t="shared" si="246"/>
        <v>122.21316</v>
      </c>
      <c r="AL112" s="181">
        <f t="shared" si="246"/>
        <v>122.21316</v>
      </c>
      <c r="AM112" s="181">
        <f t="shared" si="246"/>
        <v>122.21316</v>
      </c>
      <c r="AN112" s="181">
        <f t="shared" si="246"/>
        <v>122.21316</v>
      </c>
      <c r="AO112" s="181">
        <f t="shared" si="246"/>
        <v>122.21316</v>
      </c>
      <c r="AP112" s="238">
        <f t="shared" si="246"/>
        <v>122.21316</v>
      </c>
      <c r="AR112" s="180">
        <f t="shared" ref="AR112:BH112" si="247">AR15</f>
        <v>143.3967744</v>
      </c>
      <c r="AS112" s="181">
        <f t="shared" si="247"/>
        <v>60.29182560000001</v>
      </c>
      <c r="AT112" s="182">
        <f t="shared" si="247"/>
        <v>203.68860000000001</v>
      </c>
      <c r="AU112" s="180">
        <f t="shared" si="247"/>
        <v>203.68860000000001</v>
      </c>
      <c r="AV112" s="181">
        <f t="shared" si="247"/>
        <v>203.68860000000001</v>
      </c>
      <c r="AW112" s="181">
        <f t="shared" si="247"/>
        <v>203.68860000000001</v>
      </c>
      <c r="AX112" s="181">
        <f t="shared" si="247"/>
        <v>203.68860000000001</v>
      </c>
      <c r="AY112" s="181">
        <f t="shared" si="247"/>
        <v>203.68860000000001</v>
      </c>
      <c r="AZ112" s="181">
        <f t="shared" si="247"/>
        <v>203.68860000000001</v>
      </c>
      <c r="BA112" s="181">
        <f t="shared" si="247"/>
        <v>203.68860000000001</v>
      </c>
      <c r="BB112" s="181">
        <f t="shared" si="247"/>
        <v>203.68860000000001</v>
      </c>
      <c r="BC112" s="181">
        <f t="shared" si="247"/>
        <v>203.68860000000001</v>
      </c>
      <c r="BD112" s="181">
        <f t="shared" si="247"/>
        <v>203.68860000000001</v>
      </c>
      <c r="BE112" s="181">
        <f t="shared" si="247"/>
        <v>203.68860000000001</v>
      </c>
      <c r="BF112" s="181">
        <f t="shared" si="247"/>
        <v>203.68860000000001</v>
      </c>
      <c r="BG112" s="181">
        <f t="shared" si="247"/>
        <v>203.68860000000001</v>
      </c>
      <c r="BH112" s="181">
        <f t="shared" si="247"/>
        <v>203.68860000000001</v>
      </c>
      <c r="BI112" s="238"/>
    </row>
    <row r="113" spans="1:61" x14ac:dyDescent="0.25">
      <c r="A113" s="225" t="s">
        <v>71</v>
      </c>
      <c r="B113" s="73"/>
      <c r="C113" s="73"/>
      <c r="D113" s="66">
        <f t="shared" ref="D113:W113" si="248">D39</f>
        <v>0.308</v>
      </c>
      <c r="E113" s="199">
        <f t="shared" si="248"/>
        <v>82.62</v>
      </c>
      <c r="F113" s="155">
        <f t="shared" si="248"/>
        <v>1.33</v>
      </c>
      <c r="G113" s="199">
        <f t="shared" si="248"/>
        <v>109.88460000000001</v>
      </c>
      <c r="H113" s="174">
        <f t="shared" si="248"/>
        <v>109.88460000000001</v>
      </c>
      <c r="I113" s="226">
        <f t="shared" si="248"/>
        <v>329.65380000000005</v>
      </c>
      <c r="J113" s="226">
        <f t="shared" si="248"/>
        <v>109.88460000000001</v>
      </c>
      <c r="K113" s="226">
        <f t="shared" si="248"/>
        <v>109.88460000000001</v>
      </c>
      <c r="L113" s="226">
        <f t="shared" si="248"/>
        <v>109.88460000000001</v>
      </c>
      <c r="M113" s="226">
        <f t="shared" si="248"/>
        <v>109.88460000000001</v>
      </c>
      <c r="N113" s="226">
        <f t="shared" si="248"/>
        <v>109.88460000000001</v>
      </c>
      <c r="O113" s="226">
        <f t="shared" si="248"/>
        <v>109.88460000000001</v>
      </c>
      <c r="P113" s="226">
        <f t="shared" si="248"/>
        <v>109.88460000000001</v>
      </c>
      <c r="Q113" s="226">
        <f t="shared" si="248"/>
        <v>109.88460000000001</v>
      </c>
      <c r="R113" s="226">
        <f t="shared" si="248"/>
        <v>109.88460000000001</v>
      </c>
      <c r="S113" s="226">
        <f t="shared" si="248"/>
        <v>109.88460000000001</v>
      </c>
      <c r="T113" s="226">
        <f t="shared" si="248"/>
        <v>109.88460000000001</v>
      </c>
      <c r="U113" s="226">
        <f t="shared" si="248"/>
        <v>109.88460000000001</v>
      </c>
      <c r="V113" s="227">
        <f t="shared" si="248"/>
        <v>109.88460000000001</v>
      </c>
      <c r="W113" s="228">
        <f t="shared" si="248"/>
        <v>109.88460000000001</v>
      </c>
      <c r="X113" s="74"/>
      <c r="Y113" s="180">
        <f t="shared" ref="Y113:AP113" si="249">Y39</f>
        <v>77.358758399999999</v>
      </c>
      <c r="Z113" s="181">
        <f t="shared" si="249"/>
        <v>32.525841600000007</v>
      </c>
      <c r="AA113" s="182">
        <f t="shared" si="249"/>
        <v>109.88460000000001</v>
      </c>
      <c r="AB113" s="180">
        <f t="shared" si="249"/>
        <v>329.65380000000005</v>
      </c>
      <c r="AC113" s="181">
        <f t="shared" si="249"/>
        <v>109.88460000000001</v>
      </c>
      <c r="AD113" s="181">
        <f t="shared" si="249"/>
        <v>109.88460000000001</v>
      </c>
      <c r="AE113" s="181">
        <f t="shared" si="249"/>
        <v>109.88460000000001</v>
      </c>
      <c r="AF113" s="181">
        <f t="shared" si="249"/>
        <v>109.88460000000001</v>
      </c>
      <c r="AG113" s="181">
        <f t="shared" si="249"/>
        <v>109.88460000000001</v>
      </c>
      <c r="AH113" s="181">
        <f t="shared" si="249"/>
        <v>109.88460000000001</v>
      </c>
      <c r="AI113" s="181">
        <f t="shared" si="249"/>
        <v>109.88460000000001</v>
      </c>
      <c r="AJ113" s="181">
        <f t="shared" si="249"/>
        <v>109.88460000000001</v>
      </c>
      <c r="AK113" s="181">
        <f t="shared" si="249"/>
        <v>109.88460000000001</v>
      </c>
      <c r="AL113" s="181">
        <f t="shared" si="249"/>
        <v>109.88460000000001</v>
      </c>
      <c r="AM113" s="181">
        <f t="shared" si="249"/>
        <v>109.88460000000001</v>
      </c>
      <c r="AN113" s="181">
        <f t="shared" si="249"/>
        <v>109.88460000000001</v>
      </c>
      <c r="AO113" s="181">
        <f t="shared" si="249"/>
        <v>109.88460000000001</v>
      </c>
      <c r="AP113" s="238">
        <f t="shared" si="249"/>
        <v>109.88460000000001</v>
      </c>
      <c r="AR113" s="180">
        <f t="shared" ref="AR113:BH113" si="250">AR39</f>
        <v>77.358758399999999</v>
      </c>
      <c r="AS113" s="181">
        <f t="shared" si="250"/>
        <v>32.525841600000007</v>
      </c>
      <c r="AT113" s="182">
        <f t="shared" si="250"/>
        <v>109.88460000000001</v>
      </c>
      <c r="AU113" s="180">
        <f t="shared" si="250"/>
        <v>329.65380000000005</v>
      </c>
      <c r="AV113" s="181">
        <f t="shared" si="250"/>
        <v>109.88460000000001</v>
      </c>
      <c r="AW113" s="181">
        <f t="shared" si="250"/>
        <v>109.88460000000001</v>
      </c>
      <c r="AX113" s="181">
        <f t="shared" si="250"/>
        <v>109.88460000000001</v>
      </c>
      <c r="AY113" s="181">
        <f t="shared" si="250"/>
        <v>109.88460000000001</v>
      </c>
      <c r="AZ113" s="181">
        <f t="shared" si="250"/>
        <v>109.88460000000001</v>
      </c>
      <c r="BA113" s="181">
        <f t="shared" si="250"/>
        <v>109.88460000000001</v>
      </c>
      <c r="BB113" s="181">
        <f t="shared" si="250"/>
        <v>109.88460000000001</v>
      </c>
      <c r="BC113" s="181">
        <f t="shared" si="250"/>
        <v>109.88460000000001</v>
      </c>
      <c r="BD113" s="181">
        <f t="shared" si="250"/>
        <v>109.88460000000001</v>
      </c>
      <c r="BE113" s="181">
        <f t="shared" si="250"/>
        <v>109.88460000000001</v>
      </c>
      <c r="BF113" s="181">
        <f t="shared" si="250"/>
        <v>109.88460000000001</v>
      </c>
      <c r="BG113" s="181">
        <f t="shared" si="250"/>
        <v>109.88460000000001</v>
      </c>
      <c r="BH113" s="181">
        <f t="shared" si="250"/>
        <v>109.88460000000001</v>
      </c>
      <c r="BI113" s="238"/>
    </row>
    <row r="114" spans="1:61" x14ac:dyDescent="0.25">
      <c r="A114" s="225" t="s">
        <v>69</v>
      </c>
      <c r="B114" s="73"/>
      <c r="C114" s="73"/>
      <c r="D114" s="66">
        <f t="shared" ref="D114:W114" si="251">D54</f>
        <v>0.14621070144693943</v>
      </c>
      <c r="E114" s="199">
        <f t="shared" si="251"/>
        <v>62.82</v>
      </c>
      <c r="F114" s="155">
        <f t="shared" si="251"/>
        <v>1.67</v>
      </c>
      <c r="G114" s="199">
        <f t="shared" si="251"/>
        <v>104.90939999999999</v>
      </c>
      <c r="H114" s="174">
        <f t="shared" si="251"/>
        <v>62.94563999999999</v>
      </c>
      <c r="I114" s="226">
        <f t="shared" si="251"/>
        <v>62.94563999999999</v>
      </c>
      <c r="J114" s="226">
        <f t="shared" si="251"/>
        <v>62.94563999999999</v>
      </c>
      <c r="K114" s="226">
        <f t="shared" si="251"/>
        <v>61.686727199999993</v>
      </c>
      <c r="L114" s="226">
        <f t="shared" si="251"/>
        <v>60.427814399999988</v>
      </c>
      <c r="M114" s="226">
        <f t="shared" si="251"/>
        <v>59.168901599999991</v>
      </c>
      <c r="N114" s="226">
        <f t="shared" si="251"/>
        <v>57.909988799999994</v>
      </c>
      <c r="O114" s="226">
        <f t="shared" si="251"/>
        <v>56.651075999999989</v>
      </c>
      <c r="P114" s="226">
        <f t="shared" si="251"/>
        <v>55.392163199999992</v>
      </c>
      <c r="Q114" s="226">
        <f t="shared" si="251"/>
        <v>54.133250399999994</v>
      </c>
      <c r="R114" s="226">
        <f t="shared" si="251"/>
        <v>52.87433759999999</v>
      </c>
      <c r="S114" s="226">
        <f t="shared" si="251"/>
        <v>51.615424799999992</v>
      </c>
      <c r="T114" s="226">
        <f t="shared" si="251"/>
        <v>50.356511999999995</v>
      </c>
      <c r="U114" s="226">
        <f t="shared" si="251"/>
        <v>49.097599199999991</v>
      </c>
      <c r="V114" s="227">
        <f t="shared" si="251"/>
        <v>47.838686399999993</v>
      </c>
      <c r="W114" s="228">
        <f t="shared" si="251"/>
        <v>0</v>
      </c>
      <c r="X114" s="74"/>
      <c r="Y114" s="180">
        <f t="shared" ref="Y114:AP114" si="252">Y54</f>
        <v>44.313730559999989</v>
      </c>
      <c r="Z114" s="181">
        <f t="shared" si="252"/>
        <v>18.631909440000001</v>
      </c>
      <c r="AA114" s="182">
        <f t="shared" si="252"/>
        <v>62.94563999999999</v>
      </c>
      <c r="AB114" s="180">
        <f t="shared" si="252"/>
        <v>62.94563999999999</v>
      </c>
      <c r="AC114" s="181">
        <f t="shared" si="252"/>
        <v>62.94563999999999</v>
      </c>
      <c r="AD114" s="181">
        <f t="shared" si="252"/>
        <v>61.686727199999993</v>
      </c>
      <c r="AE114" s="181">
        <f t="shared" si="252"/>
        <v>60.427814399999988</v>
      </c>
      <c r="AF114" s="181">
        <f t="shared" si="252"/>
        <v>59.168901599999991</v>
      </c>
      <c r="AG114" s="181">
        <f t="shared" si="252"/>
        <v>57.909988799999994</v>
      </c>
      <c r="AH114" s="181">
        <f t="shared" si="252"/>
        <v>56.651075999999989</v>
      </c>
      <c r="AI114" s="181">
        <f t="shared" si="252"/>
        <v>55.392163199999992</v>
      </c>
      <c r="AJ114" s="181">
        <f t="shared" si="252"/>
        <v>54.133250399999994</v>
      </c>
      <c r="AK114" s="181">
        <f t="shared" si="252"/>
        <v>52.87433759999999</v>
      </c>
      <c r="AL114" s="181">
        <f t="shared" si="252"/>
        <v>51.615424799999992</v>
      </c>
      <c r="AM114" s="181">
        <f t="shared" si="252"/>
        <v>50.356511999999995</v>
      </c>
      <c r="AN114" s="181">
        <f t="shared" si="252"/>
        <v>49.097599199999991</v>
      </c>
      <c r="AO114" s="181">
        <f t="shared" si="252"/>
        <v>47.838686399999993</v>
      </c>
      <c r="AP114" s="238">
        <f t="shared" si="252"/>
        <v>0</v>
      </c>
      <c r="AR114" s="180">
        <f t="shared" ref="AR114:BH114" si="253">AR54</f>
        <v>73.856217599999994</v>
      </c>
      <c r="AS114" s="181">
        <f t="shared" si="253"/>
        <v>31.053182399999997</v>
      </c>
      <c r="AT114" s="182">
        <f t="shared" si="253"/>
        <v>104.90939999999999</v>
      </c>
      <c r="AU114" s="180">
        <f t="shared" si="253"/>
        <v>104.90939999999999</v>
      </c>
      <c r="AV114" s="181">
        <f t="shared" si="253"/>
        <v>104.90939999999999</v>
      </c>
      <c r="AW114" s="181">
        <f t="shared" si="253"/>
        <v>102.81121199999998</v>
      </c>
      <c r="AX114" s="181">
        <f t="shared" si="253"/>
        <v>100.71302399999999</v>
      </c>
      <c r="AY114" s="181">
        <f t="shared" si="253"/>
        <v>98.614835999999983</v>
      </c>
      <c r="AZ114" s="181">
        <f t="shared" si="253"/>
        <v>96.516647999999989</v>
      </c>
      <c r="BA114" s="181">
        <f t="shared" si="253"/>
        <v>94.418459999999996</v>
      </c>
      <c r="BB114" s="181">
        <f t="shared" si="253"/>
        <v>92.320271999999989</v>
      </c>
      <c r="BC114" s="181">
        <f t="shared" si="253"/>
        <v>90.222083999999995</v>
      </c>
      <c r="BD114" s="181">
        <f t="shared" si="253"/>
        <v>88.123895999999988</v>
      </c>
      <c r="BE114" s="181">
        <f t="shared" si="253"/>
        <v>86.02570799999998</v>
      </c>
      <c r="BF114" s="181">
        <f t="shared" si="253"/>
        <v>83.927520000000001</v>
      </c>
      <c r="BG114" s="181">
        <f t="shared" si="253"/>
        <v>81.829331999999994</v>
      </c>
      <c r="BH114" s="181">
        <f t="shared" si="253"/>
        <v>79.731144</v>
      </c>
      <c r="BI114" s="238"/>
    </row>
    <row r="115" spans="1:61" x14ac:dyDescent="0.25">
      <c r="A115" s="225" t="s">
        <v>72</v>
      </c>
      <c r="B115" s="73"/>
      <c r="C115" s="73"/>
      <c r="D115" s="66">
        <f t="shared" ref="D115:W115" si="254">D75</f>
        <v>0.14621070144693943</v>
      </c>
      <c r="E115" s="199">
        <f t="shared" si="254"/>
        <v>58.48</v>
      </c>
      <c r="F115" s="155">
        <f t="shared" si="254"/>
        <v>1.64</v>
      </c>
      <c r="G115" s="199">
        <f t="shared" si="254"/>
        <v>95.907199999999989</v>
      </c>
      <c r="H115" s="174">
        <f t="shared" si="254"/>
        <v>57.544319999999992</v>
      </c>
      <c r="I115" s="226">
        <f t="shared" si="254"/>
        <v>57.544319999999992</v>
      </c>
      <c r="J115" s="226">
        <f t="shared" si="254"/>
        <v>57.544319999999992</v>
      </c>
      <c r="K115" s="226">
        <f t="shared" si="254"/>
        <v>56.393433599999994</v>
      </c>
      <c r="L115" s="226">
        <f t="shared" si="254"/>
        <v>55.24254719999999</v>
      </c>
      <c r="M115" s="226">
        <f t="shared" si="254"/>
        <v>54.091660799999993</v>
      </c>
      <c r="N115" s="226">
        <f t="shared" si="254"/>
        <v>52.940774399999995</v>
      </c>
      <c r="O115" s="226">
        <f t="shared" si="254"/>
        <v>51.789887999999991</v>
      </c>
      <c r="P115" s="226">
        <f t="shared" si="254"/>
        <v>50.639001599999993</v>
      </c>
      <c r="Q115" s="226">
        <f t="shared" si="254"/>
        <v>49.488115199999996</v>
      </c>
      <c r="R115" s="226">
        <f t="shared" si="254"/>
        <v>48.337228799999991</v>
      </c>
      <c r="S115" s="226">
        <f t="shared" si="254"/>
        <v>47.186342399999994</v>
      </c>
      <c r="T115" s="226">
        <f t="shared" si="254"/>
        <v>46.035455999999996</v>
      </c>
      <c r="U115" s="226">
        <f t="shared" si="254"/>
        <v>44.884569599999992</v>
      </c>
      <c r="V115" s="227">
        <f t="shared" si="254"/>
        <v>43.733683199999994</v>
      </c>
      <c r="W115" s="228">
        <f t="shared" si="254"/>
        <v>0</v>
      </c>
      <c r="X115" s="74"/>
      <c r="Y115" s="180">
        <f t="shared" ref="Y115:AP115" si="255">Y75</f>
        <v>40.511201279999995</v>
      </c>
      <c r="Z115" s="181">
        <f t="shared" si="255"/>
        <v>17.033118719999997</v>
      </c>
      <c r="AA115" s="182">
        <f t="shared" si="255"/>
        <v>57.544319999999992</v>
      </c>
      <c r="AB115" s="180">
        <f t="shared" si="255"/>
        <v>57.544319999999992</v>
      </c>
      <c r="AC115" s="181">
        <f t="shared" si="255"/>
        <v>57.544319999999992</v>
      </c>
      <c r="AD115" s="181">
        <f t="shared" si="255"/>
        <v>56.393433599999994</v>
      </c>
      <c r="AE115" s="181">
        <f t="shared" si="255"/>
        <v>55.24254719999999</v>
      </c>
      <c r="AF115" s="181">
        <f t="shared" si="255"/>
        <v>54.091660799999993</v>
      </c>
      <c r="AG115" s="181">
        <f t="shared" si="255"/>
        <v>52.940774399999995</v>
      </c>
      <c r="AH115" s="181">
        <f t="shared" si="255"/>
        <v>51.789887999999991</v>
      </c>
      <c r="AI115" s="181">
        <f t="shared" si="255"/>
        <v>50.639001599999993</v>
      </c>
      <c r="AJ115" s="181">
        <f t="shared" si="255"/>
        <v>49.488115199999996</v>
      </c>
      <c r="AK115" s="181">
        <f t="shared" si="255"/>
        <v>48.337228799999991</v>
      </c>
      <c r="AL115" s="181">
        <f t="shared" si="255"/>
        <v>47.186342399999994</v>
      </c>
      <c r="AM115" s="181">
        <f t="shared" si="255"/>
        <v>46.035455999999996</v>
      </c>
      <c r="AN115" s="181">
        <f t="shared" si="255"/>
        <v>44.884569599999992</v>
      </c>
      <c r="AO115" s="181">
        <f t="shared" si="255"/>
        <v>43.733683199999994</v>
      </c>
      <c r="AP115" s="238">
        <f t="shared" si="255"/>
        <v>0</v>
      </c>
      <c r="AR115" s="180">
        <f t="shared" ref="AR115:BH115" si="256">AR75</f>
        <v>67.518668799999986</v>
      </c>
      <c r="AS115" s="181">
        <f t="shared" si="256"/>
        <v>28.388531200000003</v>
      </c>
      <c r="AT115" s="182">
        <f t="shared" si="256"/>
        <v>95.907199999999989</v>
      </c>
      <c r="AU115" s="180">
        <f t="shared" si="256"/>
        <v>95.907199999999989</v>
      </c>
      <c r="AV115" s="181">
        <f t="shared" si="256"/>
        <v>95.907199999999989</v>
      </c>
      <c r="AW115" s="181">
        <f t="shared" si="256"/>
        <v>93.989055999999991</v>
      </c>
      <c r="AX115" s="181">
        <f t="shared" si="256"/>
        <v>92.070911999999993</v>
      </c>
      <c r="AY115" s="181">
        <f t="shared" si="256"/>
        <v>90.15276799999998</v>
      </c>
      <c r="AZ115" s="181">
        <f t="shared" si="256"/>
        <v>88.234623999999997</v>
      </c>
      <c r="BA115" s="181">
        <f t="shared" si="256"/>
        <v>86.316479999999999</v>
      </c>
      <c r="BB115" s="181">
        <f t="shared" si="256"/>
        <v>84.398335999999986</v>
      </c>
      <c r="BC115" s="181">
        <f t="shared" si="256"/>
        <v>82.480191999999988</v>
      </c>
      <c r="BD115" s="181">
        <f t="shared" si="256"/>
        <v>80.56204799999999</v>
      </c>
      <c r="BE115" s="181">
        <f t="shared" si="256"/>
        <v>78.643903999999992</v>
      </c>
      <c r="BF115" s="181">
        <f t="shared" si="256"/>
        <v>76.725759999999994</v>
      </c>
      <c r="BG115" s="181">
        <f t="shared" si="256"/>
        <v>74.807615999999996</v>
      </c>
      <c r="BH115" s="181">
        <f t="shared" si="256"/>
        <v>72.889471999999998</v>
      </c>
      <c r="BI115" s="238"/>
    </row>
    <row r="116" spans="1:61" x14ac:dyDescent="0.25">
      <c r="A116" s="225" t="s">
        <v>73</v>
      </c>
      <c r="B116" s="73"/>
      <c r="C116" s="73"/>
      <c r="D116" s="66">
        <f t="shared" ref="D116:W116" si="257">D95</f>
        <v>5.812593530271179E-2</v>
      </c>
      <c r="E116" s="199">
        <f t="shared" si="257"/>
        <v>23.45</v>
      </c>
      <c r="F116" s="155">
        <f t="shared" si="257"/>
        <v>2.98</v>
      </c>
      <c r="G116" s="199">
        <f t="shared" si="257"/>
        <v>69.881</v>
      </c>
      <c r="H116" s="174">
        <f t="shared" si="257"/>
        <v>41.928599999999996</v>
      </c>
      <c r="I116" s="226">
        <f t="shared" si="257"/>
        <v>41.928599999999996</v>
      </c>
      <c r="J116" s="226">
        <f t="shared" si="257"/>
        <v>41.928599999999996</v>
      </c>
      <c r="K116" s="226">
        <f t="shared" si="257"/>
        <v>41.928599999999996</v>
      </c>
      <c r="L116" s="226">
        <f t="shared" si="257"/>
        <v>41.928599999999996</v>
      </c>
      <c r="M116" s="226">
        <f t="shared" si="257"/>
        <v>41.928599999999996</v>
      </c>
      <c r="N116" s="226">
        <f t="shared" si="257"/>
        <v>41.928599999999996</v>
      </c>
      <c r="O116" s="226">
        <f t="shared" si="257"/>
        <v>41.928599999999996</v>
      </c>
      <c r="P116" s="226">
        <f t="shared" si="257"/>
        <v>41.928599999999996</v>
      </c>
      <c r="Q116" s="226">
        <f t="shared" si="257"/>
        <v>41.928599999999996</v>
      </c>
      <c r="R116" s="226">
        <f t="shared" si="257"/>
        <v>41.928599999999996</v>
      </c>
      <c r="S116" s="226">
        <f t="shared" si="257"/>
        <v>41.928599999999996</v>
      </c>
      <c r="T116" s="226">
        <f t="shared" si="257"/>
        <v>41.928599999999996</v>
      </c>
      <c r="U116" s="226">
        <f t="shared" si="257"/>
        <v>41.928599999999996</v>
      </c>
      <c r="V116" s="227">
        <f t="shared" si="257"/>
        <v>41.928599999999996</v>
      </c>
      <c r="W116" s="228">
        <f t="shared" si="257"/>
        <v>0</v>
      </c>
      <c r="X116" s="74"/>
      <c r="Y116" s="180">
        <f t="shared" ref="Y116:AP116" si="258">Y95</f>
        <v>29.517734399999995</v>
      </c>
      <c r="Z116" s="181">
        <f t="shared" si="258"/>
        <v>12.410865600000001</v>
      </c>
      <c r="AA116" s="182">
        <f t="shared" si="258"/>
        <v>41.928599999999996</v>
      </c>
      <c r="AB116" s="180">
        <f t="shared" si="258"/>
        <v>41.928599999999996</v>
      </c>
      <c r="AC116" s="181">
        <f t="shared" si="258"/>
        <v>41.928599999999996</v>
      </c>
      <c r="AD116" s="181">
        <f t="shared" si="258"/>
        <v>41.928599999999996</v>
      </c>
      <c r="AE116" s="181">
        <f t="shared" si="258"/>
        <v>41.928599999999996</v>
      </c>
      <c r="AF116" s="181">
        <f t="shared" si="258"/>
        <v>41.928599999999996</v>
      </c>
      <c r="AG116" s="181">
        <f t="shared" si="258"/>
        <v>41.928599999999996</v>
      </c>
      <c r="AH116" s="181">
        <f t="shared" si="258"/>
        <v>41.928599999999996</v>
      </c>
      <c r="AI116" s="181">
        <f t="shared" si="258"/>
        <v>41.928599999999996</v>
      </c>
      <c r="AJ116" s="181">
        <f t="shared" si="258"/>
        <v>41.928599999999996</v>
      </c>
      <c r="AK116" s="181">
        <f t="shared" si="258"/>
        <v>41.928599999999996</v>
      </c>
      <c r="AL116" s="181">
        <f t="shared" si="258"/>
        <v>41.928599999999996</v>
      </c>
      <c r="AM116" s="181">
        <f t="shared" si="258"/>
        <v>41.928599999999996</v>
      </c>
      <c r="AN116" s="181">
        <f t="shared" si="258"/>
        <v>41.928599999999996</v>
      </c>
      <c r="AO116" s="181">
        <f t="shared" si="258"/>
        <v>41.928599999999996</v>
      </c>
      <c r="AP116" s="238">
        <f t="shared" si="258"/>
        <v>0</v>
      </c>
      <c r="AR116" s="180">
        <f t="shared" ref="AR116:BH116" si="259">AR95</f>
        <v>49.196224000000001</v>
      </c>
      <c r="AS116" s="181">
        <f t="shared" si="259"/>
        <v>20.684775999999999</v>
      </c>
      <c r="AT116" s="182">
        <f t="shared" si="259"/>
        <v>69.881</v>
      </c>
      <c r="AU116" s="180">
        <f t="shared" si="259"/>
        <v>69.881</v>
      </c>
      <c r="AV116" s="181">
        <f t="shared" si="259"/>
        <v>69.881</v>
      </c>
      <c r="AW116" s="181">
        <f t="shared" si="259"/>
        <v>69.881</v>
      </c>
      <c r="AX116" s="181">
        <f t="shared" si="259"/>
        <v>69.881</v>
      </c>
      <c r="AY116" s="181">
        <f t="shared" si="259"/>
        <v>69.881</v>
      </c>
      <c r="AZ116" s="181">
        <f t="shared" si="259"/>
        <v>69.881</v>
      </c>
      <c r="BA116" s="181">
        <f t="shared" si="259"/>
        <v>69.881</v>
      </c>
      <c r="BB116" s="181">
        <f t="shared" si="259"/>
        <v>69.881</v>
      </c>
      <c r="BC116" s="181">
        <f t="shared" si="259"/>
        <v>69.881</v>
      </c>
      <c r="BD116" s="181">
        <f t="shared" si="259"/>
        <v>69.881</v>
      </c>
      <c r="BE116" s="181">
        <f t="shared" si="259"/>
        <v>69.881</v>
      </c>
      <c r="BF116" s="181">
        <f t="shared" si="259"/>
        <v>69.881</v>
      </c>
      <c r="BG116" s="181">
        <f t="shared" si="259"/>
        <v>69.881</v>
      </c>
      <c r="BH116" s="181">
        <f t="shared" si="259"/>
        <v>69.881</v>
      </c>
      <c r="BI116" s="238"/>
    </row>
    <row r="117" spans="1:61" x14ac:dyDescent="0.25">
      <c r="A117" s="225" t="s">
        <v>74</v>
      </c>
      <c r="B117" s="73"/>
      <c r="C117" s="73"/>
      <c r="D117" s="66">
        <f t="shared" ref="D117:W117" si="260">D107</f>
        <v>1</v>
      </c>
      <c r="E117" s="199">
        <f t="shared" si="260"/>
        <v>98.07</v>
      </c>
      <c r="F117" s="155">
        <f t="shared" si="260"/>
        <v>1</v>
      </c>
      <c r="G117" s="199">
        <f t="shared" si="260"/>
        <v>98.07</v>
      </c>
      <c r="H117" s="174">
        <f t="shared" si="260"/>
        <v>58.841999999999992</v>
      </c>
      <c r="I117" s="226">
        <f t="shared" si="260"/>
        <v>58.841999999999992</v>
      </c>
      <c r="J117" s="226">
        <f t="shared" si="260"/>
        <v>58.841999999999992</v>
      </c>
      <c r="K117" s="226">
        <f t="shared" si="260"/>
        <v>58.841999999999992</v>
      </c>
      <c r="L117" s="226">
        <f t="shared" si="260"/>
        <v>58.841999999999992</v>
      </c>
      <c r="M117" s="226">
        <f t="shared" si="260"/>
        <v>58.841999999999992</v>
      </c>
      <c r="N117" s="226">
        <f t="shared" si="260"/>
        <v>58.841999999999992</v>
      </c>
      <c r="O117" s="226">
        <f t="shared" si="260"/>
        <v>58.841999999999992</v>
      </c>
      <c r="P117" s="226">
        <f t="shared" si="260"/>
        <v>58.841999999999992</v>
      </c>
      <c r="Q117" s="226">
        <f t="shared" si="260"/>
        <v>58.841999999999992</v>
      </c>
      <c r="R117" s="226">
        <f t="shared" si="260"/>
        <v>58.841999999999992</v>
      </c>
      <c r="S117" s="226">
        <f t="shared" si="260"/>
        <v>58.841999999999992</v>
      </c>
      <c r="T117" s="226">
        <f t="shared" si="260"/>
        <v>58.841999999999992</v>
      </c>
      <c r="U117" s="226">
        <f t="shared" si="260"/>
        <v>58.841999999999992</v>
      </c>
      <c r="V117" s="227">
        <f t="shared" si="260"/>
        <v>58.841999999999992</v>
      </c>
      <c r="W117" s="228">
        <f t="shared" si="260"/>
        <v>58.841999999999992</v>
      </c>
      <c r="X117" s="74"/>
      <c r="Y117" s="180">
        <f t="shared" ref="Y117:AP117" si="261">Y107</f>
        <v>41.424767999999993</v>
      </c>
      <c r="Z117" s="181">
        <f t="shared" si="261"/>
        <v>17.417231999999998</v>
      </c>
      <c r="AA117" s="182">
        <f t="shared" si="261"/>
        <v>58.841999999999992</v>
      </c>
      <c r="AB117" s="180">
        <f t="shared" si="261"/>
        <v>58.841999999999992</v>
      </c>
      <c r="AC117" s="181">
        <f t="shared" si="261"/>
        <v>58.841999999999992</v>
      </c>
      <c r="AD117" s="181">
        <f t="shared" si="261"/>
        <v>58.841999999999992</v>
      </c>
      <c r="AE117" s="181">
        <f t="shared" si="261"/>
        <v>58.841999999999992</v>
      </c>
      <c r="AF117" s="181">
        <f t="shared" si="261"/>
        <v>58.841999999999992</v>
      </c>
      <c r="AG117" s="181">
        <f t="shared" si="261"/>
        <v>58.841999999999992</v>
      </c>
      <c r="AH117" s="181">
        <f t="shared" si="261"/>
        <v>58.841999999999992</v>
      </c>
      <c r="AI117" s="181">
        <f t="shared" si="261"/>
        <v>58.841999999999992</v>
      </c>
      <c r="AJ117" s="181">
        <f t="shared" si="261"/>
        <v>58.841999999999992</v>
      </c>
      <c r="AK117" s="181">
        <f t="shared" si="261"/>
        <v>58.841999999999992</v>
      </c>
      <c r="AL117" s="181">
        <f t="shared" si="261"/>
        <v>58.841999999999992</v>
      </c>
      <c r="AM117" s="181">
        <f t="shared" si="261"/>
        <v>58.841999999999992</v>
      </c>
      <c r="AN117" s="181">
        <f t="shared" si="261"/>
        <v>58.841999999999992</v>
      </c>
      <c r="AO117" s="181">
        <f t="shared" si="261"/>
        <v>58.841999999999992</v>
      </c>
      <c r="AP117" s="238">
        <f t="shared" si="261"/>
        <v>58.841999999999992</v>
      </c>
      <c r="AR117" s="180">
        <f t="shared" ref="AR117:BH117" si="262">AR107</f>
        <v>69.041279999999986</v>
      </c>
      <c r="AS117" s="181">
        <f t="shared" si="262"/>
        <v>29.028720000000007</v>
      </c>
      <c r="AT117" s="182">
        <f t="shared" si="262"/>
        <v>98.07</v>
      </c>
      <c r="AU117" s="180">
        <f t="shared" si="262"/>
        <v>98.07</v>
      </c>
      <c r="AV117" s="181">
        <f t="shared" si="262"/>
        <v>98.07</v>
      </c>
      <c r="AW117" s="181">
        <f t="shared" si="262"/>
        <v>98.07</v>
      </c>
      <c r="AX117" s="181">
        <f t="shared" si="262"/>
        <v>98.07</v>
      </c>
      <c r="AY117" s="181">
        <f t="shared" si="262"/>
        <v>98.07</v>
      </c>
      <c r="AZ117" s="181">
        <f t="shared" si="262"/>
        <v>98.07</v>
      </c>
      <c r="BA117" s="181">
        <f t="shared" si="262"/>
        <v>98.07</v>
      </c>
      <c r="BB117" s="181">
        <f t="shared" si="262"/>
        <v>98.07</v>
      </c>
      <c r="BC117" s="181">
        <f t="shared" si="262"/>
        <v>98.07</v>
      </c>
      <c r="BD117" s="181">
        <f t="shared" si="262"/>
        <v>98.07</v>
      </c>
      <c r="BE117" s="181">
        <f t="shared" si="262"/>
        <v>98.07</v>
      </c>
      <c r="BF117" s="181">
        <f t="shared" si="262"/>
        <v>98.07</v>
      </c>
      <c r="BG117" s="181">
        <f t="shared" si="262"/>
        <v>98.07</v>
      </c>
      <c r="BH117" s="181">
        <f t="shared" si="262"/>
        <v>98.07</v>
      </c>
      <c r="BI117" s="238"/>
    </row>
    <row r="118" spans="1:61" ht="15.75" thickBot="1" x14ac:dyDescent="0.3">
      <c r="A118" s="229" t="s">
        <v>76</v>
      </c>
      <c r="B118" s="144"/>
      <c r="C118" s="144"/>
      <c r="D118" s="128"/>
      <c r="E118" s="230"/>
      <c r="F118" s="156"/>
      <c r="G118" s="230">
        <f t="shared" ref="G118:W118" si="263">SUM(G112:G117)</f>
        <v>682.34079999999994</v>
      </c>
      <c r="H118" s="231">
        <f t="shared" si="263"/>
        <v>453.35831999999994</v>
      </c>
      <c r="I118" s="232">
        <f t="shared" si="263"/>
        <v>673.12752</v>
      </c>
      <c r="J118" s="232">
        <f t="shared" si="263"/>
        <v>453.35831999999994</v>
      </c>
      <c r="K118" s="232">
        <f t="shared" si="263"/>
        <v>450.94852079999998</v>
      </c>
      <c r="L118" s="232">
        <f t="shared" si="263"/>
        <v>448.53872159999997</v>
      </c>
      <c r="M118" s="232">
        <f t="shared" si="263"/>
        <v>446.12892239999996</v>
      </c>
      <c r="N118" s="232">
        <f t="shared" si="263"/>
        <v>443.71912320000001</v>
      </c>
      <c r="O118" s="232">
        <f t="shared" si="263"/>
        <v>441.309324</v>
      </c>
      <c r="P118" s="232">
        <f t="shared" si="263"/>
        <v>438.89952479999994</v>
      </c>
      <c r="Q118" s="232">
        <f t="shared" si="263"/>
        <v>436.48972559999999</v>
      </c>
      <c r="R118" s="232">
        <f t="shared" si="263"/>
        <v>434.07992639999998</v>
      </c>
      <c r="S118" s="232">
        <f t="shared" si="263"/>
        <v>431.67012719999997</v>
      </c>
      <c r="T118" s="232">
        <f t="shared" si="263"/>
        <v>429.26032800000002</v>
      </c>
      <c r="U118" s="232">
        <f t="shared" si="263"/>
        <v>426.85052879999995</v>
      </c>
      <c r="V118" s="233">
        <f t="shared" si="263"/>
        <v>424.44072959999994</v>
      </c>
      <c r="W118" s="234">
        <f t="shared" si="263"/>
        <v>290.93975999999998</v>
      </c>
      <c r="X118" s="74"/>
      <c r="Y118" s="279">
        <f>SUM(Y112:Y117)</f>
        <v>319.16425727999996</v>
      </c>
      <c r="Z118" s="280">
        <f t="shared" ref="Z118:AA118" si="264">SUM(Z112:Z117)</f>
        <v>134.19406271999998</v>
      </c>
      <c r="AA118" s="281">
        <f t="shared" si="264"/>
        <v>453.35831999999994</v>
      </c>
      <c r="AB118" s="279">
        <f t="shared" ref="AB118:AP118" si="265">SUM(AB112:AB117)</f>
        <v>673.12752</v>
      </c>
      <c r="AC118" s="280">
        <f t="shared" si="265"/>
        <v>453.35831999999994</v>
      </c>
      <c r="AD118" s="280">
        <f t="shared" si="265"/>
        <v>450.94852079999998</v>
      </c>
      <c r="AE118" s="280">
        <f t="shared" si="265"/>
        <v>448.53872159999997</v>
      </c>
      <c r="AF118" s="280">
        <f t="shared" si="265"/>
        <v>446.12892239999996</v>
      </c>
      <c r="AG118" s="280">
        <f t="shared" si="265"/>
        <v>443.71912320000001</v>
      </c>
      <c r="AH118" s="280">
        <f t="shared" si="265"/>
        <v>441.309324</v>
      </c>
      <c r="AI118" s="280">
        <f t="shared" si="265"/>
        <v>438.89952479999994</v>
      </c>
      <c r="AJ118" s="280">
        <f t="shared" si="265"/>
        <v>436.48972559999999</v>
      </c>
      <c r="AK118" s="280">
        <f t="shared" si="265"/>
        <v>434.07992639999998</v>
      </c>
      <c r="AL118" s="280">
        <f t="shared" si="265"/>
        <v>431.67012719999997</v>
      </c>
      <c r="AM118" s="280">
        <f t="shared" si="265"/>
        <v>429.26032800000002</v>
      </c>
      <c r="AN118" s="280">
        <f t="shared" si="265"/>
        <v>426.85052879999995</v>
      </c>
      <c r="AO118" s="280">
        <f t="shared" si="265"/>
        <v>424.44072959999994</v>
      </c>
      <c r="AP118" s="281">
        <f t="shared" si="265"/>
        <v>290.93975999999998</v>
      </c>
      <c r="AR118" s="279">
        <f>SUM(AR112:AR117)</f>
        <v>480.36792320000001</v>
      </c>
      <c r="AS118" s="280">
        <f t="shared" ref="AS118:BH118" si="266">SUM(AS112:AS117)</f>
        <v>201.97287680000005</v>
      </c>
      <c r="AT118" s="281">
        <f t="shared" si="266"/>
        <v>682.34079999999994</v>
      </c>
      <c r="AU118" s="279">
        <f t="shared" si="266"/>
        <v>902.1099999999999</v>
      </c>
      <c r="AV118" s="280">
        <f t="shared" si="266"/>
        <v>682.34079999999994</v>
      </c>
      <c r="AW118" s="280">
        <f t="shared" si="266"/>
        <v>678.32446800000002</v>
      </c>
      <c r="AX118" s="280">
        <f t="shared" si="266"/>
        <v>674.3081360000001</v>
      </c>
      <c r="AY118" s="280">
        <f t="shared" si="266"/>
        <v>670.29180399999996</v>
      </c>
      <c r="AZ118" s="280">
        <f t="shared" si="266"/>
        <v>666.27547200000004</v>
      </c>
      <c r="BA118" s="280">
        <f t="shared" si="266"/>
        <v>662.25914000000012</v>
      </c>
      <c r="BB118" s="280">
        <f t="shared" si="266"/>
        <v>658.24280799999997</v>
      </c>
      <c r="BC118" s="280">
        <f t="shared" si="266"/>
        <v>654.22647600000005</v>
      </c>
      <c r="BD118" s="280">
        <f t="shared" si="266"/>
        <v>650.21014400000013</v>
      </c>
      <c r="BE118" s="280">
        <f t="shared" si="266"/>
        <v>646.19381199999998</v>
      </c>
      <c r="BF118" s="280">
        <f t="shared" si="266"/>
        <v>642.17748000000006</v>
      </c>
      <c r="BG118" s="280">
        <f t="shared" si="266"/>
        <v>638.16114800000014</v>
      </c>
      <c r="BH118" s="280">
        <f t="shared" si="266"/>
        <v>634.14481599999999</v>
      </c>
      <c r="BI118" s="281"/>
    </row>
    <row r="119" spans="1:61" ht="15.75" thickBot="1" x14ac:dyDescent="0.3">
      <c r="A119" s="74"/>
      <c r="B119" s="74"/>
      <c r="C119" s="74"/>
      <c r="D119" s="68"/>
      <c r="E119" s="235" t="s">
        <v>1925</v>
      </c>
      <c r="F119" s="157"/>
      <c r="G119" s="236"/>
      <c r="H119" s="236">
        <f>(H118-G118)/G118</f>
        <v>-0.3355837434900566</v>
      </c>
      <c r="I119" s="236">
        <f>(I118-G118)/G118</f>
        <v>-1.3502460940339404E-2</v>
      </c>
      <c r="J119" s="236">
        <f>(J118-G118)/G118</f>
        <v>-0.3355837434900566</v>
      </c>
      <c r="K119" s="236">
        <f>(K118-G118)/G118</f>
        <v>-0.33911540860520134</v>
      </c>
      <c r="L119" s="236">
        <f>(L118-G118)/G118</f>
        <v>-0.3426470737203462</v>
      </c>
      <c r="M119" s="236">
        <f>(M118-G118)/G118</f>
        <v>-0.346178738835491</v>
      </c>
      <c r="N119" s="236">
        <f>(N118-G118)/G118</f>
        <v>-0.34971040395063574</v>
      </c>
      <c r="O119" s="236">
        <f>(O118-G118)/G118</f>
        <v>-0.35324206906578054</v>
      </c>
      <c r="P119" s="236">
        <f>(P118-G118)/G118</f>
        <v>-0.35677373418092545</v>
      </c>
      <c r="Q119" s="236">
        <f>(Q118-G118)/G118</f>
        <v>-0.36030539929607019</v>
      </c>
      <c r="R119" s="236">
        <f>(R118-G118)/G118</f>
        <v>-0.36383706441121505</v>
      </c>
      <c r="S119" s="236">
        <f>(S118-G118)/G118</f>
        <v>-0.36736872952635985</v>
      </c>
      <c r="T119" s="236">
        <f>(T118-G118)/G118</f>
        <v>-0.37090039464150459</v>
      </c>
      <c r="U119" s="236">
        <f>(U118-G118)/G118</f>
        <v>-0.3744320597566495</v>
      </c>
      <c r="V119" s="236">
        <f>(V118-G118)/G118</f>
        <v>-0.3779637248717943</v>
      </c>
      <c r="W119" s="237">
        <f>(W118-G118)/G118</f>
        <v>-0.57361517880800916</v>
      </c>
      <c r="X119" s="74"/>
      <c r="Y119" s="235" t="s">
        <v>1924</v>
      </c>
      <c r="Z119" s="246"/>
      <c r="AA119" s="246"/>
      <c r="AB119" s="249">
        <f>(AB118-AA118)/AA118</f>
        <v>0.48475828126414466</v>
      </c>
      <c r="AC119" s="236">
        <f>(AC118-AA118)/AA118</f>
        <v>0</v>
      </c>
      <c r="AD119" s="236">
        <f>(AD118-AA118)/AA118</f>
        <v>-5.3154405548351963E-3</v>
      </c>
      <c r="AE119" s="236">
        <f>(AE118-AA118)/AA118</f>
        <v>-1.0630881109670517E-2</v>
      </c>
      <c r="AF119" s="236">
        <f>(AF118-AA118)/AA118</f>
        <v>-1.5946321664505839E-2</v>
      </c>
      <c r="AG119" s="236">
        <f>(AG118-AA118)/AA118</f>
        <v>-2.1261762219341035E-2</v>
      </c>
      <c r="AH119" s="236">
        <f>(AH118-AA118)/AA118</f>
        <v>-2.657720277417636E-2</v>
      </c>
      <c r="AI119" s="236">
        <f>(AI118-AA118)/AA118</f>
        <v>-3.1892643329011802E-2</v>
      </c>
      <c r="AJ119" s="236">
        <f>(AJ118-AA118)/AA118</f>
        <v>-3.7208083883846998E-2</v>
      </c>
      <c r="AK119" s="236">
        <f>(AK118-AA118)/AA118</f>
        <v>-4.2523524438682327E-2</v>
      </c>
      <c r="AL119" s="236">
        <f>(AL118-AA118)/AA118</f>
        <v>-4.7838964993517648E-2</v>
      </c>
      <c r="AM119" s="236">
        <f>(AM118-AA118)/AA118</f>
        <v>-5.3154405548352844E-2</v>
      </c>
      <c r="AN119" s="236">
        <f>(AN118-AA118)/AA118</f>
        <v>-5.846984610318829E-2</v>
      </c>
      <c r="AO119" s="236">
        <f>(AO118-AA118)/AA118</f>
        <v>-6.3785286658023604E-2</v>
      </c>
      <c r="AP119" s="237">
        <f>(AP118-AA118)/AA118</f>
        <v>-0.35825648903939822</v>
      </c>
      <c r="AR119" s="235" t="s">
        <v>1924</v>
      </c>
      <c r="AS119" s="246"/>
      <c r="AT119" s="246"/>
      <c r="AU119" s="249">
        <f>(AU118-AT118)/AT118</f>
        <v>0.32208128254971707</v>
      </c>
      <c r="AV119" s="236">
        <f>(AV118-AT118)/AT118</f>
        <v>0</v>
      </c>
      <c r="AW119" s="236">
        <f>(AW118-AT118)/AT118</f>
        <v>-5.8861085252412291E-3</v>
      </c>
      <c r="AX119" s="236">
        <f>(AX118-AT118)/AT118</f>
        <v>-1.1772217050482458E-2</v>
      </c>
      <c r="AY119" s="236">
        <f>(AY118-AT118)/AT118</f>
        <v>-1.765832557572402E-2</v>
      </c>
      <c r="AZ119" s="236">
        <f>(AZ118-AT118)/AT118</f>
        <v>-2.354443410096525E-2</v>
      </c>
      <c r="BA119" s="236">
        <f>(BA118-AT118)/AT118</f>
        <v>-2.943054262620648E-2</v>
      </c>
      <c r="BB119" s="236">
        <f>(BB118-AT118)/AT118</f>
        <v>-3.5316651151448039E-2</v>
      </c>
      <c r="BC119" s="236">
        <f>(BC118-AT118)/AT118</f>
        <v>-4.1202759676689273E-2</v>
      </c>
      <c r="BD119" s="236">
        <f>(BD118-AT118)/AT118</f>
        <v>-4.7088868201930499E-2</v>
      </c>
      <c r="BE119" s="236">
        <f>(BE118-AT118)/AT118</f>
        <v>-5.2974976727172066E-2</v>
      </c>
      <c r="BF119" s="236">
        <f>(BF118-AT118)/AT118</f>
        <v>-5.8861085252413292E-2</v>
      </c>
      <c r="BG119" s="236">
        <f>(BG118-AT118)/AT118</f>
        <v>-6.4747193777654519E-2</v>
      </c>
      <c r="BH119" s="236">
        <f>(BH118-AT118)/AT118</f>
        <v>-7.0633302302896078E-2</v>
      </c>
      <c r="BI119" s="237"/>
    </row>
    <row r="120" spans="1:61" x14ac:dyDescent="0.25">
      <c r="A120" s="74"/>
      <c r="B120" s="74"/>
      <c r="C120" s="74"/>
      <c r="D120" s="68"/>
      <c r="E120" s="74"/>
      <c r="G120" s="142"/>
      <c r="H120" s="159"/>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R120" s="74"/>
      <c r="AS120" s="74"/>
      <c r="AT120" s="74"/>
      <c r="AU120" s="74"/>
      <c r="AV120" s="74"/>
      <c r="AW120" s="74"/>
      <c r="AX120" s="74"/>
      <c r="AY120" s="74"/>
      <c r="AZ120" s="74"/>
      <c r="BA120" s="74"/>
      <c r="BB120" s="74"/>
      <c r="BC120" s="74"/>
      <c r="BD120" s="74"/>
      <c r="BE120" s="74"/>
      <c r="BF120" s="74"/>
      <c r="BG120" s="74"/>
      <c r="BH120" s="74"/>
      <c r="BI120" s="74"/>
    </row>
    <row r="121" spans="1:61" ht="15.75" thickBot="1" x14ac:dyDescent="0.3">
      <c r="A121" s="74"/>
      <c r="B121" s="74"/>
      <c r="C121" s="74"/>
      <c r="D121" s="68"/>
      <c r="E121" s="74"/>
      <c r="G121" s="142"/>
      <c r="H121" s="159"/>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R121" s="74"/>
      <c r="AS121" s="74"/>
      <c r="AT121" s="74"/>
      <c r="AU121" s="74"/>
      <c r="AV121" s="74"/>
      <c r="AW121" s="74"/>
      <c r="AX121" s="74"/>
      <c r="AY121" s="74"/>
      <c r="AZ121" s="74"/>
      <c r="BA121" s="74"/>
      <c r="BB121" s="74"/>
      <c r="BC121" s="74"/>
      <c r="BD121" s="74"/>
      <c r="BE121" s="74"/>
      <c r="BF121" s="74"/>
      <c r="BG121" s="74"/>
      <c r="BH121" s="74"/>
      <c r="BI121" s="74"/>
    </row>
    <row r="122" spans="1:61" x14ac:dyDescent="0.25">
      <c r="A122" s="162"/>
      <c r="B122" s="137"/>
      <c r="C122" s="137"/>
      <c r="D122" s="123"/>
      <c r="E122" s="137"/>
      <c r="F122" s="147"/>
      <c r="G122" s="143"/>
      <c r="H122" s="163"/>
      <c r="I122" s="164" t="s">
        <v>89</v>
      </c>
      <c r="J122" s="169"/>
      <c r="K122" s="169"/>
      <c r="L122" s="169"/>
      <c r="M122" s="169"/>
      <c r="N122" s="169"/>
      <c r="O122" s="169"/>
      <c r="P122" s="169"/>
      <c r="Q122" s="169"/>
      <c r="R122" s="169"/>
      <c r="S122" s="169"/>
      <c r="T122" s="169"/>
      <c r="U122" s="169"/>
      <c r="V122" s="170"/>
      <c r="W122" s="195"/>
      <c r="X122" s="74"/>
      <c r="Y122" s="162"/>
      <c r="Z122" s="137"/>
      <c r="AA122" s="168"/>
      <c r="AB122" s="164" t="s">
        <v>1922</v>
      </c>
      <c r="AC122" s="165"/>
      <c r="AD122" s="165"/>
      <c r="AE122" s="165"/>
      <c r="AF122" s="165"/>
      <c r="AG122" s="165"/>
      <c r="AH122" s="165"/>
      <c r="AI122" s="165"/>
      <c r="AJ122" s="165"/>
      <c r="AK122" s="165"/>
      <c r="AL122" s="165"/>
      <c r="AM122" s="165"/>
      <c r="AN122" s="165"/>
      <c r="AO122" s="165"/>
      <c r="AP122" s="166"/>
      <c r="AR122" s="162"/>
      <c r="AS122" s="137"/>
      <c r="AT122" s="168"/>
      <c r="AU122" s="164" t="s">
        <v>1929</v>
      </c>
      <c r="AV122" s="165"/>
      <c r="AW122" s="165"/>
      <c r="AX122" s="165"/>
      <c r="AY122" s="165"/>
      <c r="AZ122" s="165"/>
      <c r="BA122" s="165"/>
      <c r="BB122" s="165"/>
      <c r="BC122" s="165"/>
      <c r="BD122" s="165"/>
      <c r="BE122" s="165"/>
      <c r="BF122" s="165"/>
      <c r="BG122" s="165"/>
      <c r="BH122" s="165"/>
      <c r="BI122" s="166"/>
    </row>
    <row r="123" spans="1:61" s="65" customFormat="1" ht="60" customHeight="1" x14ac:dyDescent="0.25">
      <c r="A123" s="130" t="s">
        <v>1951</v>
      </c>
      <c r="B123" s="116"/>
      <c r="C123" s="116"/>
      <c r="D123" s="3" t="s">
        <v>88</v>
      </c>
      <c r="E123" s="4" t="s">
        <v>3</v>
      </c>
      <c r="F123" s="5" t="s">
        <v>4</v>
      </c>
      <c r="G123" s="5" t="s">
        <v>1921</v>
      </c>
      <c r="H123" s="131" t="s">
        <v>90</v>
      </c>
      <c r="I123" s="80" t="s">
        <v>1900</v>
      </c>
      <c r="J123" s="71" t="s">
        <v>1901</v>
      </c>
      <c r="K123" s="71" t="s">
        <v>1902</v>
      </c>
      <c r="L123" s="71" t="s">
        <v>1903</v>
      </c>
      <c r="M123" s="71" t="s">
        <v>1904</v>
      </c>
      <c r="N123" s="71" t="s">
        <v>1905</v>
      </c>
      <c r="O123" s="71" t="s">
        <v>1906</v>
      </c>
      <c r="P123" s="71" t="s">
        <v>1907</v>
      </c>
      <c r="Q123" s="71" t="s">
        <v>1908</v>
      </c>
      <c r="R123" s="71" t="s">
        <v>1909</v>
      </c>
      <c r="S123" s="71" t="s">
        <v>1910</v>
      </c>
      <c r="T123" s="71" t="s">
        <v>1911</v>
      </c>
      <c r="U123" s="71" t="s">
        <v>1912</v>
      </c>
      <c r="V123" s="81" t="s">
        <v>1913</v>
      </c>
      <c r="W123" s="102" t="s">
        <v>1914</v>
      </c>
      <c r="Y123" s="31" t="s">
        <v>1881</v>
      </c>
      <c r="Z123" s="1" t="s">
        <v>1879</v>
      </c>
      <c r="AA123" s="32" t="s">
        <v>1882</v>
      </c>
      <c r="AB123" s="77" t="s">
        <v>1900</v>
      </c>
      <c r="AC123" s="75" t="s">
        <v>1901</v>
      </c>
      <c r="AD123" s="75" t="s">
        <v>1902</v>
      </c>
      <c r="AE123" s="75" t="s">
        <v>1903</v>
      </c>
      <c r="AF123" s="75" t="s">
        <v>1904</v>
      </c>
      <c r="AG123" s="75" t="s">
        <v>1905</v>
      </c>
      <c r="AH123" s="75" t="s">
        <v>1906</v>
      </c>
      <c r="AI123" s="75" t="s">
        <v>1907</v>
      </c>
      <c r="AJ123" s="75" t="s">
        <v>1908</v>
      </c>
      <c r="AK123" s="75" t="s">
        <v>1909</v>
      </c>
      <c r="AL123" s="75" t="s">
        <v>1910</v>
      </c>
      <c r="AM123" s="75" t="s">
        <v>1911</v>
      </c>
      <c r="AN123" s="75" t="s">
        <v>1912</v>
      </c>
      <c r="AO123" s="76" t="s">
        <v>1913</v>
      </c>
      <c r="AP123" s="78" t="s">
        <v>1914</v>
      </c>
      <c r="AR123" s="31" t="s">
        <v>1881</v>
      </c>
      <c r="AS123" s="1" t="s">
        <v>1879</v>
      </c>
      <c r="AT123" s="32" t="s">
        <v>1934</v>
      </c>
      <c r="AU123" s="77" t="s">
        <v>1900</v>
      </c>
      <c r="AV123" s="75" t="s">
        <v>1901</v>
      </c>
      <c r="AW123" s="75" t="s">
        <v>1902</v>
      </c>
      <c r="AX123" s="75" t="s">
        <v>1903</v>
      </c>
      <c r="AY123" s="75" t="s">
        <v>1904</v>
      </c>
      <c r="AZ123" s="75" t="s">
        <v>1905</v>
      </c>
      <c r="BA123" s="75" t="s">
        <v>1906</v>
      </c>
      <c r="BB123" s="75" t="s">
        <v>1907</v>
      </c>
      <c r="BC123" s="75" t="s">
        <v>1908</v>
      </c>
      <c r="BD123" s="75" t="s">
        <v>1909</v>
      </c>
      <c r="BE123" s="75" t="s">
        <v>1910</v>
      </c>
      <c r="BF123" s="75" t="s">
        <v>1911</v>
      </c>
      <c r="BG123" s="75" t="s">
        <v>1912</v>
      </c>
      <c r="BH123" s="76" t="s">
        <v>1913</v>
      </c>
      <c r="BI123" s="78" t="s">
        <v>1914</v>
      </c>
    </row>
    <row r="124" spans="1:61" x14ac:dyDescent="0.25">
      <c r="A124" s="225" t="s">
        <v>77</v>
      </c>
      <c r="B124" s="73"/>
      <c r="C124" s="73"/>
      <c r="D124" s="66">
        <f t="shared" ref="D124:W124" si="267">D25</f>
        <v>0.22700000000000001</v>
      </c>
      <c r="E124" s="199">
        <f t="shared" si="267"/>
        <v>109.51</v>
      </c>
      <c r="F124" s="145">
        <f t="shared" si="267"/>
        <v>1.1299999999999999</v>
      </c>
      <c r="G124" s="199">
        <f t="shared" si="267"/>
        <v>123.74629999999999</v>
      </c>
      <c r="H124" s="174">
        <f t="shared" si="267"/>
        <v>74.247779999999992</v>
      </c>
      <c r="I124" s="175">
        <f t="shared" si="267"/>
        <v>74.247779999999992</v>
      </c>
      <c r="J124" s="176">
        <f t="shared" si="267"/>
        <v>74.247779999999992</v>
      </c>
      <c r="K124" s="176">
        <f t="shared" si="267"/>
        <v>74.247779999999992</v>
      </c>
      <c r="L124" s="176">
        <f t="shared" si="267"/>
        <v>74.247779999999992</v>
      </c>
      <c r="M124" s="176">
        <f t="shared" si="267"/>
        <v>74.247779999999992</v>
      </c>
      <c r="N124" s="176">
        <f t="shared" si="267"/>
        <v>74.247779999999992</v>
      </c>
      <c r="O124" s="176">
        <f t="shared" si="267"/>
        <v>74.247779999999992</v>
      </c>
      <c r="P124" s="176">
        <f t="shared" si="267"/>
        <v>74.247779999999992</v>
      </c>
      <c r="Q124" s="176">
        <f t="shared" si="267"/>
        <v>74.247779999999992</v>
      </c>
      <c r="R124" s="176">
        <f t="shared" si="267"/>
        <v>74.247779999999992</v>
      </c>
      <c r="S124" s="176">
        <f t="shared" si="267"/>
        <v>74.247779999999992</v>
      </c>
      <c r="T124" s="176">
        <f t="shared" si="267"/>
        <v>74.247779999999992</v>
      </c>
      <c r="U124" s="176">
        <f t="shared" si="267"/>
        <v>74.247779999999992</v>
      </c>
      <c r="V124" s="177">
        <f t="shared" si="267"/>
        <v>74.247779999999992</v>
      </c>
      <c r="W124" s="228">
        <f t="shared" si="267"/>
        <v>74.247779999999992</v>
      </c>
      <c r="X124" s="74"/>
      <c r="Y124" s="175">
        <f t="shared" ref="Y124:AP124" si="268">Y25</f>
        <v>52.27043711999999</v>
      </c>
      <c r="Z124" s="176">
        <f t="shared" si="268"/>
        <v>21.977342880000002</v>
      </c>
      <c r="AA124" s="177">
        <f t="shared" si="268"/>
        <v>74.247779999999992</v>
      </c>
      <c r="AB124" s="175">
        <f t="shared" si="268"/>
        <v>74.247779999999992</v>
      </c>
      <c r="AC124" s="176">
        <f t="shared" si="268"/>
        <v>74.247779999999992</v>
      </c>
      <c r="AD124" s="176">
        <f t="shared" si="268"/>
        <v>74.247779999999992</v>
      </c>
      <c r="AE124" s="176">
        <f t="shared" si="268"/>
        <v>74.247779999999992</v>
      </c>
      <c r="AF124" s="176">
        <f t="shared" si="268"/>
        <v>74.247779999999992</v>
      </c>
      <c r="AG124" s="176">
        <f t="shared" si="268"/>
        <v>74.247779999999992</v>
      </c>
      <c r="AH124" s="176">
        <f t="shared" si="268"/>
        <v>74.247779999999992</v>
      </c>
      <c r="AI124" s="176">
        <f t="shared" si="268"/>
        <v>74.247779999999992</v>
      </c>
      <c r="AJ124" s="176">
        <f t="shared" si="268"/>
        <v>74.247779999999992</v>
      </c>
      <c r="AK124" s="176">
        <f t="shared" si="268"/>
        <v>74.247779999999992</v>
      </c>
      <c r="AL124" s="176">
        <f t="shared" si="268"/>
        <v>74.247779999999992</v>
      </c>
      <c r="AM124" s="176">
        <f t="shared" si="268"/>
        <v>74.247779999999992</v>
      </c>
      <c r="AN124" s="176">
        <f t="shared" si="268"/>
        <v>74.247779999999992</v>
      </c>
      <c r="AO124" s="176">
        <f t="shared" si="268"/>
        <v>74.247779999999992</v>
      </c>
      <c r="AP124" s="238">
        <f t="shared" si="268"/>
        <v>74.247779999999992</v>
      </c>
      <c r="AR124" s="175">
        <f t="shared" ref="AR124:BH124" si="269">AR25</f>
        <v>87.11739519999999</v>
      </c>
      <c r="AS124" s="176">
        <f t="shared" si="269"/>
        <v>36.628904800000001</v>
      </c>
      <c r="AT124" s="177">
        <f t="shared" si="269"/>
        <v>123.74629999999999</v>
      </c>
      <c r="AU124" s="175">
        <f t="shared" si="269"/>
        <v>123.74629999999999</v>
      </c>
      <c r="AV124" s="176">
        <f t="shared" si="269"/>
        <v>123.74629999999999</v>
      </c>
      <c r="AW124" s="176">
        <f t="shared" si="269"/>
        <v>123.74629999999999</v>
      </c>
      <c r="AX124" s="176">
        <f t="shared" si="269"/>
        <v>123.74629999999999</v>
      </c>
      <c r="AY124" s="176">
        <f t="shared" si="269"/>
        <v>123.74629999999999</v>
      </c>
      <c r="AZ124" s="176">
        <f t="shared" si="269"/>
        <v>123.74629999999999</v>
      </c>
      <c r="BA124" s="176">
        <f t="shared" si="269"/>
        <v>123.74629999999999</v>
      </c>
      <c r="BB124" s="176">
        <f t="shared" si="269"/>
        <v>123.74629999999999</v>
      </c>
      <c r="BC124" s="176">
        <f t="shared" si="269"/>
        <v>123.74629999999999</v>
      </c>
      <c r="BD124" s="176">
        <f t="shared" si="269"/>
        <v>123.74629999999999</v>
      </c>
      <c r="BE124" s="176">
        <f t="shared" si="269"/>
        <v>123.74629999999999</v>
      </c>
      <c r="BF124" s="176">
        <f t="shared" si="269"/>
        <v>123.74629999999999</v>
      </c>
      <c r="BG124" s="176">
        <f t="shared" si="269"/>
        <v>123.74629999999999</v>
      </c>
      <c r="BH124" s="176">
        <f t="shared" si="269"/>
        <v>123.74629999999999</v>
      </c>
      <c r="BI124" s="238"/>
    </row>
    <row r="125" spans="1:61" x14ac:dyDescent="0.25">
      <c r="A125" s="225" t="s">
        <v>78</v>
      </c>
      <c r="B125" s="73"/>
      <c r="C125" s="73"/>
      <c r="D125" s="66">
        <f t="shared" ref="D125:W125" si="270">D37</f>
        <v>0.24</v>
      </c>
      <c r="E125" s="199">
        <f t="shared" si="270"/>
        <v>82.62</v>
      </c>
      <c r="F125" s="145">
        <f t="shared" si="270"/>
        <v>0.72</v>
      </c>
      <c r="G125" s="199">
        <f t="shared" si="270"/>
        <v>59.486400000000003</v>
      </c>
      <c r="H125" s="174">
        <f t="shared" si="270"/>
        <v>59.486400000000003</v>
      </c>
      <c r="I125" s="175">
        <f t="shared" si="270"/>
        <v>178.45920000000001</v>
      </c>
      <c r="J125" s="176">
        <f t="shared" si="270"/>
        <v>59.486400000000003</v>
      </c>
      <c r="K125" s="176">
        <f t="shared" si="270"/>
        <v>59.486400000000003</v>
      </c>
      <c r="L125" s="176">
        <f t="shared" si="270"/>
        <v>59.486400000000003</v>
      </c>
      <c r="M125" s="176">
        <f t="shared" si="270"/>
        <v>59.486400000000003</v>
      </c>
      <c r="N125" s="176">
        <f t="shared" si="270"/>
        <v>59.486400000000003</v>
      </c>
      <c r="O125" s="176">
        <f t="shared" si="270"/>
        <v>59.486400000000003</v>
      </c>
      <c r="P125" s="176">
        <f t="shared" si="270"/>
        <v>59.486400000000003</v>
      </c>
      <c r="Q125" s="176">
        <f t="shared" si="270"/>
        <v>59.486400000000003</v>
      </c>
      <c r="R125" s="176">
        <f t="shared" si="270"/>
        <v>59.486400000000003</v>
      </c>
      <c r="S125" s="176">
        <f t="shared" si="270"/>
        <v>59.486400000000003</v>
      </c>
      <c r="T125" s="176">
        <f t="shared" si="270"/>
        <v>59.486400000000003</v>
      </c>
      <c r="U125" s="176">
        <f t="shared" si="270"/>
        <v>59.486400000000003</v>
      </c>
      <c r="V125" s="177">
        <f t="shared" si="270"/>
        <v>59.486400000000003</v>
      </c>
      <c r="W125" s="228">
        <f t="shared" si="270"/>
        <v>59.486400000000003</v>
      </c>
      <c r="X125" s="74"/>
      <c r="Y125" s="175">
        <f t="shared" ref="Y125:AP125" si="271">Y37</f>
        <v>41.8784256</v>
      </c>
      <c r="Z125" s="176">
        <f t="shared" si="271"/>
        <v>17.607974400000003</v>
      </c>
      <c r="AA125" s="177">
        <f t="shared" si="271"/>
        <v>59.486400000000003</v>
      </c>
      <c r="AB125" s="175">
        <f t="shared" si="271"/>
        <v>178.45920000000001</v>
      </c>
      <c r="AC125" s="176">
        <f t="shared" si="271"/>
        <v>59.486400000000003</v>
      </c>
      <c r="AD125" s="176">
        <f t="shared" si="271"/>
        <v>59.486400000000003</v>
      </c>
      <c r="AE125" s="176">
        <f t="shared" si="271"/>
        <v>59.486400000000003</v>
      </c>
      <c r="AF125" s="176">
        <f t="shared" si="271"/>
        <v>59.486400000000003</v>
      </c>
      <c r="AG125" s="176">
        <f t="shared" si="271"/>
        <v>59.486400000000003</v>
      </c>
      <c r="AH125" s="176">
        <f t="shared" si="271"/>
        <v>59.486400000000003</v>
      </c>
      <c r="AI125" s="176">
        <f t="shared" si="271"/>
        <v>59.486400000000003</v>
      </c>
      <c r="AJ125" s="176">
        <f t="shared" si="271"/>
        <v>59.486400000000003</v>
      </c>
      <c r="AK125" s="176">
        <f t="shared" si="271"/>
        <v>59.486400000000003</v>
      </c>
      <c r="AL125" s="176">
        <f t="shared" si="271"/>
        <v>59.486400000000003</v>
      </c>
      <c r="AM125" s="176">
        <f t="shared" si="271"/>
        <v>59.486400000000003</v>
      </c>
      <c r="AN125" s="176">
        <f t="shared" si="271"/>
        <v>59.486400000000003</v>
      </c>
      <c r="AO125" s="176">
        <f t="shared" si="271"/>
        <v>59.486400000000003</v>
      </c>
      <c r="AP125" s="238">
        <f t="shared" si="271"/>
        <v>59.486400000000003</v>
      </c>
      <c r="AR125" s="175">
        <f t="shared" ref="AR125:BH125" si="272">AR37</f>
        <v>41.8784256</v>
      </c>
      <c r="AS125" s="176">
        <f t="shared" si="272"/>
        <v>17.607974400000003</v>
      </c>
      <c r="AT125" s="177">
        <f t="shared" si="272"/>
        <v>59.486400000000003</v>
      </c>
      <c r="AU125" s="175">
        <f t="shared" si="272"/>
        <v>178.45920000000001</v>
      </c>
      <c r="AV125" s="176">
        <f t="shared" si="272"/>
        <v>59.486400000000003</v>
      </c>
      <c r="AW125" s="176">
        <f t="shared" si="272"/>
        <v>59.486400000000003</v>
      </c>
      <c r="AX125" s="176">
        <f t="shared" si="272"/>
        <v>59.486400000000003</v>
      </c>
      <c r="AY125" s="176">
        <f t="shared" si="272"/>
        <v>59.486400000000003</v>
      </c>
      <c r="AZ125" s="176">
        <f t="shared" si="272"/>
        <v>59.486400000000003</v>
      </c>
      <c r="BA125" s="176">
        <f t="shared" si="272"/>
        <v>59.486400000000003</v>
      </c>
      <c r="BB125" s="176">
        <f t="shared" si="272"/>
        <v>59.486400000000003</v>
      </c>
      <c r="BC125" s="176">
        <f t="shared" si="272"/>
        <v>59.486400000000003</v>
      </c>
      <c r="BD125" s="176">
        <f t="shared" si="272"/>
        <v>59.486400000000003</v>
      </c>
      <c r="BE125" s="176">
        <f t="shared" si="272"/>
        <v>59.486400000000003</v>
      </c>
      <c r="BF125" s="176">
        <f t="shared" si="272"/>
        <v>59.486400000000003</v>
      </c>
      <c r="BG125" s="176">
        <f t="shared" si="272"/>
        <v>59.486400000000003</v>
      </c>
      <c r="BH125" s="176">
        <f t="shared" si="272"/>
        <v>59.486400000000003</v>
      </c>
      <c r="BI125" s="238"/>
    </row>
    <row r="126" spans="1:61" x14ac:dyDescent="0.25">
      <c r="A126" s="225" t="s">
        <v>79</v>
      </c>
      <c r="B126" s="73"/>
      <c r="C126" s="73"/>
      <c r="D126" s="66">
        <f t="shared" ref="D126:W126" si="273">D56</f>
        <v>6.9264036351517969E-2</v>
      </c>
      <c r="E126" s="199">
        <f t="shared" si="273"/>
        <v>62.82</v>
      </c>
      <c r="F126" s="145">
        <f t="shared" si="273"/>
        <v>1.1299999999999999</v>
      </c>
      <c r="G126" s="199">
        <f t="shared" si="273"/>
        <v>70.986599999999996</v>
      </c>
      <c r="H126" s="174">
        <f t="shared" si="273"/>
        <v>42.591959999999993</v>
      </c>
      <c r="I126" s="175">
        <f t="shared" si="273"/>
        <v>42.591959999999993</v>
      </c>
      <c r="J126" s="176">
        <f t="shared" si="273"/>
        <v>42.591959999999993</v>
      </c>
      <c r="K126" s="176">
        <f t="shared" si="273"/>
        <v>41.740120799999993</v>
      </c>
      <c r="L126" s="176">
        <f t="shared" si="273"/>
        <v>40.888281599999992</v>
      </c>
      <c r="M126" s="176">
        <f t="shared" si="273"/>
        <v>40.036442399999991</v>
      </c>
      <c r="N126" s="176">
        <f t="shared" si="273"/>
        <v>39.184603199999998</v>
      </c>
      <c r="O126" s="176">
        <f t="shared" si="273"/>
        <v>38.332763999999997</v>
      </c>
      <c r="P126" s="176">
        <f t="shared" si="273"/>
        <v>37.480924799999997</v>
      </c>
      <c r="Q126" s="176">
        <f t="shared" si="273"/>
        <v>36.629085599999996</v>
      </c>
      <c r="R126" s="176">
        <f t="shared" si="273"/>
        <v>35.777246399999996</v>
      </c>
      <c r="S126" s="176">
        <f t="shared" si="273"/>
        <v>34.925407199999995</v>
      </c>
      <c r="T126" s="176">
        <f t="shared" si="273"/>
        <v>34.073567999999995</v>
      </c>
      <c r="U126" s="176">
        <f t="shared" si="273"/>
        <v>33.221728799999994</v>
      </c>
      <c r="V126" s="177">
        <f t="shared" si="273"/>
        <v>32.369889599999993</v>
      </c>
      <c r="W126" s="228">
        <f t="shared" si="273"/>
        <v>0</v>
      </c>
      <c r="X126" s="74"/>
      <c r="Y126" s="175">
        <f t="shared" ref="Y126:AP126" si="274">Y56</f>
        <v>29.984739839999992</v>
      </c>
      <c r="Z126" s="176">
        <f t="shared" si="274"/>
        <v>12.607220160000001</v>
      </c>
      <c r="AA126" s="177">
        <f t="shared" si="274"/>
        <v>42.591959999999993</v>
      </c>
      <c r="AB126" s="175">
        <f t="shared" si="274"/>
        <v>42.591959999999993</v>
      </c>
      <c r="AC126" s="176">
        <f t="shared" si="274"/>
        <v>42.591959999999993</v>
      </c>
      <c r="AD126" s="176">
        <f t="shared" si="274"/>
        <v>41.740120799999993</v>
      </c>
      <c r="AE126" s="176">
        <f t="shared" si="274"/>
        <v>40.888281599999992</v>
      </c>
      <c r="AF126" s="176">
        <f t="shared" si="274"/>
        <v>40.036442399999991</v>
      </c>
      <c r="AG126" s="176">
        <f t="shared" si="274"/>
        <v>39.184603199999998</v>
      </c>
      <c r="AH126" s="176">
        <f t="shared" si="274"/>
        <v>38.332763999999997</v>
      </c>
      <c r="AI126" s="176">
        <f t="shared" si="274"/>
        <v>37.480924799999997</v>
      </c>
      <c r="AJ126" s="176">
        <f t="shared" si="274"/>
        <v>36.629085599999996</v>
      </c>
      <c r="AK126" s="176">
        <f t="shared" si="274"/>
        <v>35.777246399999996</v>
      </c>
      <c r="AL126" s="176">
        <f t="shared" si="274"/>
        <v>34.925407199999995</v>
      </c>
      <c r="AM126" s="176">
        <f t="shared" si="274"/>
        <v>34.073567999999995</v>
      </c>
      <c r="AN126" s="176">
        <f t="shared" si="274"/>
        <v>33.221728799999994</v>
      </c>
      <c r="AO126" s="176">
        <f t="shared" si="274"/>
        <v>32.369889599999993</v>
      </c>
      <c r="AP126" s="238">
        <f t="shared" si="274"/>
        <v>0</v>
      </c>
      <c r="AR126" s="175">
        <f t="shared" ref="AR126:BH126" si="275">AR56</f>
        <v>49.974566399999993</v>
      </c>
      <c r="AS126" s="176">
        <f t="shared" si="275"/>
        <v>21.012033600000002</v>
      </c>
      <c r="AT126" s="177">
        <f t="shared" si="275"/>
        <v>70.986599999999996</v>
      </c>
      <c r="AU126" s="175">
        <f t="shared" si="275"/>
        <v>70.986599999999996</v>
      </c>
      <c r="AV126" s="176">
        <f t="shared" si="275"/>
        <v>70.986599999999996</v>
      </c>
      <c r="AW126" s="176">
        <f t="shared" si="275"/>
        <v>69.566867999999999</v>
      </c>
      <c r="AX126" s="176">
        <f t="shared" si="275"/>
        <v>68.147135999999989</v>
      </c>
      <c r="AY126" s="176">
        <f t="shared" si="275"/>
        <v>66.727403999999993</v>
      </c>
      <c r="AZ126" s="176">
        <f t="shared" si="275"/>
        <v>65.307671999999997</v>
      </c>
      <c r="BA126" s="176">
        <f t="shared" si="275"/>
        <v>63.88794</v>
      </c>
      <c r="BB126" s="176">
        <f t="shared" si="275"/>
        <v>62.468207999999997</v>
      </c>
      <c r="BC126" s="176">
        <f t="shared" si="275"/>
        <v>61.048475999999994</v>
      </c>
      <c r="BD126" s="176">
        <f t="shared" si="275"/>
        <v>59.628743999999998</v>
      </c>
      <c r="BE126" s="176">
        <f t="shared" si="275"/>
        <v>58.209011999999994</v>
      </c>
      <c r="BF126" s="176">
        <f t="shared" si="275"/>
        <v>56.789279999999998</v>
      </c>
      <c r="BG126" s="176">
        <f t="shared" si="275"/>
        <v>55.369548000000002</v>
      </c>
      <c r="BH126" s="176">
        <f t="shared" si="275"/>
        <v>53.949815999999998</v>
      </c>
      <c r="BI126" s="238"/>
    </row>
    <row r="127" spans="1:61" x14ac:dyDescent="0.25">
      <c r="A127" s="225" t="s">
        <v>80</v>
      </c>
      <c r="B127" s="73"/>
      <c r="C127" s="73"/>
      <c r="D127" s="66">
        <f t="shared" ref="D127:W127" si="276">D77</f>
        <v>6.9264036351517969E-2</v>
      </c>
      <c r="E127" s="199">
        <f t="shared" si="276"/>
        <v>58.48</v>
      </c>
      <c r="F127" s="145">
        <f t="shared" si="276"/>
        <v>1.18</v>
      </c>
      <c r="G127" s="199">
        <f t="shared" si="276"/>
        <v>69.006399999999999</v>
      </c>
      <c r="H127" s="174">
        <f t="shared" si="276"/>
        <v>41.403839999999995</v>
      </c>
      <c r="I127" s="175">
        <f t="shared" si="276"/>
        <v>41.403839999999995</v>
      </c>
      <c r="J127" s="176">
        <f t="shared" si="276"/>
        <v>41.403839999999995</v>
      </c>
      <c r="K127" s="176">
        <f t="shared" si="276"/>
        <v>40.575763199999997</v>
      </c>
      <c r="L127" s="176">
        <f t="shared" si="276"/>
        <v>39.747686399999992</v>
      </c>
      <c r="M127" s="176">
        <f t="shared" si="276"/>
        <v>38.919609599999994</v>
      </c>
      <c r="N127" s="176">
        <f t="shared" si="276"/>
        <v>38.091532799999996</v>
      </c>
      <c r="O127" s="176">
        <f t="shared" si="276"/>
        <v>37.263455999999998</v>
      </c>
      <c r="P127" s="176">
        <f t="shared" si="276"/>
        <v>36.435379199999993</v>
      </c>
      <c r="Q127" s="176">
        <f t="shared" si="276"/>
        <v>35.607302399999995</v>
      </c>
      <c r="R127" s="176">
        <f t="shared" si="276"/>
        <v>34.779225599999997</v>
      </c>
      <c r="S127" s="176">
        <f t="shared" si="276"/>
        <v>33.951148799999991</v>
      </c>
      <c r="T127" s="176">
        <f t="shared" si="276"/>
        <v>33.123072000000001</v>
      </c>
      <c r="U127" s="176">
        <f t="shared" si="276"/>
        <v>32.294995199999995</v>
      </c>
      <c r="V127" s="177">
        <f t="shared" si="276"/>
        <v>31.466918399999997</v>
      </c>
      <c r="W127" s="228">
        <f t="shared" si="276"/>
        <v>0</v>
      </c>
      <c r="X127" s="74"/>
      <c r="Y127" s="175">
        <f t="shared" ref="Y127:AP127" si="277">Y77</f>
        <v>29.148303359999996</v>
      </c>
      <c r="Z127" s="176">
        <f t="shared" si="277"/>
        <v>12.255536639999999</v>
      </c>
      <c r="AA127" s="177">
        <f t="shared" si="277"/>
        <v>41.403839999999995</v>
      </c>
      <c r="AB127" s="175">
        <f t="shared" si="277"/>
        <v>41.403839999999995</v>
      </c>
      <c r="AC127" s="176">
        <f t="shared" si="277"/>
        <v>41.403839999999995</v>
      </c>
      <c r="AD127" s="176">
        <f t="shared" si="277"/>
        <v>40.575763199999997</v>
      </c>
      <c r="AE127" s="176">
        <f t="shared" si="277"/>
        <v>39.747686399999992</v>
      </c>
      <c r="AF127" s="176">
        <f t="shared" si="277"/>
        <v>38.919609599999994</v>
      </c>
      <c r="AG127" s="176">
        <f t="shared" si="277"/>
        <v>38.091532799999996</v>
      </c>
      <c r="AH127" s="176">
        <f t="shared" si="277"/>
        <v>37.263455999999998</v>
      </c>
      <c r="AI127" s="176">
        <f t="shared" si="277"/>
        <v>36.435379199999993</v>
      </c>
      <c r="AJ127" s="176">
        <f t="shared" si="277"/>
        <v>35.607302399999995</v>
      </c>
      <c r="AK127" s="176">
        <f t="shared" si="277"/>
        <v>34.779225599999997</v>
      </c>
      <c r="AL127" s="176">
        <f t="shared" si="277"/>
        <v>33.951148799999991</v>
      </c>
      <c r="AM127" s="176">
        <f t="shared" si="277"/>
        <v>33.123072000000001</v>
      </c>
      <c r="AN127" s="176">
        <f t="shared" si="277"/>
        <v>32.294995199999995</v>
      </c>
      <c r="AO127" s="176">
        <f t="shared" si="277"/>
        <v>31.466918399999997</v>
      </c>
      <c r="AP127" s="238">
        <f t="shared" si="277"/>
        <v>0</v>
      </c>
      <c r="AR127" s="175">
        <f t="shared" ref="AR127:BH127" si="278">AR77</f>
        <v>48.580505599999995</v>
      </c>
      <c r="AS127" s="176">
        <f t="shared" si="278"/>
        <v>20.425894400000004</v>
      </c>
      <c r="AT127" s="177">
        <f t="shared" si="278"/>
        <v>69.006399999999999</v>
      </c>
      <c r="AU127" s="175">
        <f t="shared" si="278"/>
        <v>69.006399999999999</v>
      </c>
      <c r="AV127" s="176">
        <f t="shared" si="278"/>
        <v>69.006399999999999</v>
      </c>
      <c r="AW127" s="176">
        <f t="shared" si="278"/>
        <v>67.626272</v>
      </c>
      <c r="AX127" s="176">
        <f t="shared" si="278"/>
        <v>66.246144000000001</v>
      </c>
      <c r="AY127" s="176">
        <f t="shared" si="278"/>
        <v>64.866016000000002</v>
      </c>
      <c r="AZ127" s="176">
        <f t="shared" si="278"/>
        <v>63.485888000000003</v>
      </c>
      <c r="BA127" s="176">
        <f t="shared" si="278"/>
        <v>62.105760000000004</v>
      </c>
      <c r="BB127" s="176">
        <f t="shared" si="278"/>
        <v>60.725631999999997</v>
      </c>
      <c r="BC127" s="176">
        <f t="shared" si="278"/>
        <v>59.345503999999998</v>
      </c>
      <c r="BD127" s="176">
        <f t="shared" si="278"/>
        <v>57.965375999999999</v>
      </c>
      <c r="BE127" s="176">
        <f t="shared" si="278"/>
        <v>56.585247999999993</v>
      </c>
      <c r="BF127" s="176">
        <f t="shared" si="278"/>
        <v>55.205120000000001</v>
      </c>
      <c r="BG127" s="176">
        <f t="shared" si="278"/>
        <v>53.824992000000002</v>
      </c>
      <c r="BH127" s="176">
        <f t="shared" si="278"/>
        <v>52.444864000000003</v>
      </c>
      <c r="BI127" s="238"/>
    </row>
    <row r="128" spans="1:61" x14ac:dyDescent="0.25">
      <c r="A128" s="225" t="s">
        <v>81</v>
      </c>
      <c r="B128" s="73"/>
      <c r="C128" s="73"/>
      <c r="D128" s="66">
        <f t="shared" ref="D128:W128" si="279">D90</f>
        <v>0.34276460592790264</v>
      </c>
      <c r="E128" s="199">
        <f t="shared" si="279"/>
        <v>23.45</v>
      </c>
      <c r="F128" s="145">
        <f t="shared" si="279"/>
        <v>0.68</v>
      </c>
      <c r="G128" s="199">
        <f t="shared" si="279"/>
        <v>15.946000000000002</v>
      </c>
      <c r="H128" s="174">
        <f t="shared" si="279"/>
        <v>9.5676000000000005</v>
      </c>
      <c r="I128" s="175">
        <f t="shared" si="279"/>
        <v>9.5676000000000005</v>
      </c>
      <c r="J128" s="176">
        <f t="shared" si="279"/>
        <v>9.5676000000000005</v>
      </c>
      <c r="K128" s="176">
        <f t="shared" si="279"/>
        <v>9.5676000000000005</v>
      </c>
      <c r="L128" s="176">
        <f t="shared" si="279"/>
        <v>9.5676000000000005</v>
      </c>
      <c r="M128" s="176">
        <f t="shared" si="279"/>
        <v>9.5676000000000005</v>
      </c>
      <c r="N128" s="176">
        <f t="shared" si="279"/>
        <v>9.5676000000000005</v>
      </c>
      <c r="O128" s="176">
        <f t="shared" si="279"/>
        <v>9.5676000000000005</v>
      </c>
      <c r="P128" s="176">
        <f t="shared" si="279"/>
        <v>9.5676000000000005</v>
      </c>
      <c r="Q128" s="176">
        <f t="shared" si="279"/>
        <v>9.5676000000000005</v>
      </c>
      <c r="R128" s="176">
        <f t="shared" si="279"/>
        <v>9.5676000000000005</v>
      </c>
      <c r="S128" s="176">
        <f t="shared" si="279"/>
        <v>9.5676000000000005</v>
      </c>
      <c r="T128" s="176">
        <f t="shared" si="279"/>
        <v>9.5676000000000005</v>
      </c>
      <c r="U128" s="176">
        <f t="shared" si="279"/>
        <v>9.5676000000000005</v>
      </c>
      <c r="V128" s="177">
        <f t="shared" si="279"/>
        <v>9.5676000000000005</v>
      </c>
      <c r="W128" s="228">
        <f t="shared" si="279"/>
        <v>0</v>
      </c>
      <c r="X128" s="74"/>
      <c r="Y128" s="175">
        <f t="shared" ref="Y128:AP128" si="280">Y90</f>
        <v>6.7355904000000004</v>
      </c>
      <c r="Z128" s="176">
        <f t="shared" si="280"/>
        <v>2.8320096000000001</v>
      </c>
      <c r="AA128" s="177">
        <f t="shared" si="280"/>
        <v>9.5676000000000005</v>
      </c>
      <c r="AB128" s="175">
        <f t="shared" si="280"/>
        <v>9.5676000000000005</v>
      </c>
      <c r="AC128" s="176">
        <f t="shared" si="280"/>
        <v>9.5676000000000005</v>
      </c>
      <c r="AD128" s="176">
        <f t="shared" si="280"/>
        <v>9.5676000000000005</v>
      </c>
      <c r="AE128" s="176">
        <f t="shared" si="280"/>
        <v>9.5676000000000005</v>
      </c>
      <c r="AF128" s="176">
        <f t="shared" si="280"/>
        <v>9.5676000000000005</v>
      </c>
      <c r="AG128" s="176">
        <f t="shared" si="280"/>
        <v>9.5676000000000005</v>
      </c>
      <c r="AH128" s="176">
        <f t="shared" si="280"/>
        <v>9.5676000000000005</v>
      </c>
      <c r="AI128" s="176">
        <f t="shared" si="280"/>
        <v>9.5676000000000005</v>
      </c>
      <c r="AJ128" s="176">
        <f t="shared" si="280"/>
        <v>9.5676000000000005</v>
      </c>
      <c r="AK128" s="176">
        <f t="shared" si="280"/>
        <v>9.5676000000000005</v>
      </c>
      <c r="AL128" s="176">
        <f t="shared" si="280"/>
        <v>9.5676000000000005</v>
      </c>
      <c r="AM128" s="176">
        <f t="shared" si="280"/>
        <v>9.5676000000000005</v>
      </c>
      <c r="AN128" s="176">
        <f t="shared" si="280"/>
        <v>9.5676000000000005</v>
      </c>
      <c r="AO128" s="176">
        <f t="shared" si="280"/>
        <v>9.5676000000000005</v>
      </c>
      <c r="AP128" s="238">
        <f t="shared" si="280"/>
        <v>0</v>
      </c>
      <c r="AR128" s="175">
        <f t="shared" ref="AR128:BH128" si="281">AR90</f>
        <v>11.225984</v>
      </c>
      <c r="AS128" s="176">
        <f t="shared" si="281"/>
        <v>4.7200160000000011</v>
      </c>
      <c r="AT128" s="177">
        <f t="shared" si="281"/>
        <v>15.946000000000002</v>
      </c>
      <c r="AU128" s="175">
        <f t="shared" si="281"/>
        <v>15.946000000000002</v>
      </c>
      <c r="AV128" s="176">
        <f t="shared" si="281"/>
        <v>15.946000000000002</v>
      </c>
      <c r="AW128" s="176">
        <f t="shared" si="281"/>
        <v>15.946000000000002</v>
      </c>
      <c r="AX128" s="176">
        <f t="shared" si="281"/>
        <v>15.946000000000002</v>
      </c>
      <c r="AY128" s="176">
        <f t="shared" si="281"/>
        <v>15.946000000000002</v>
      </c>
      <c r="AZ128" s="176">
        <f t="shared" si="281"/>
        <v>15.946000000000002</v>
      </c>
      <c r="BA128" s="176">
        <f t="shared" si="281"/>
        <v>15.946000000000002</v>
      </c>
      <c r="BB128" s="176">
        <f t="shared" si="281"/>
        <v>15.946000000000002</v>
      </c>
      <c r="BC128" s="176">
        <f t="shared" si="281"/>
        <v>15.946000000000002</v>
      </c>
      <c r="BD128" s="176">
        <f t="shared" si="281"/>
        <v>15.946000000000002</v>
      </c>
      <c r="BE128" s="176">
        <f t="shared" si="281"/>
        <v>15.946000000000002</v>
      </c>
      <c r="BF128" s="176">
        <f t="shared" si="281"/>
        <v>15.946000000000002</v>
      </c>
      <c r="BG128" s="176">
        <f t="shared" si="281"/>
        <v>15.946000000000002</v>
      </c>
      <c r="BH128" s="176">
        <f t="shared" si="281"/>
        <v>15.946000000000002</v>
      </c>
      <c r="BI128" s="238"/>
    </row>
    <row r="129" spans="1:61" ht="15.75" thickBot="1" x14ac:dyDescent="0.3">
      <c r="A129" s="225" t="s">
        <v>74</v>
      </c>
      <c r="B129" s="73"/>
      <c r="C129" s="73"/>
      <c r="D129" s="66">
        <f t="shared" ref="D129:W129" si="282">D107</f>
        <v>1</v>
      </c>
      <c r="E129" s="199">
        <f t="shared" si="282"/>
        <v>98.07</v>
      </c>
      <c r="F129" s="145">
        <f t="shared" si="282"/>
        <v>1</v>
      </c>
      <c r="G129" s="199">
        <f t="shared" si="282"/>
        <v>98.07</v>
      </c>
      <c r="H129" s="174">
        <f t="shared" si="282"/>
        <v>58.841999999999992</v>
      </c>
      <c r="I129" s="175">
        <f t="shared" si="282"/>
        <v>58.841999999999992</v>
      </c>
      <c r="J129" s="176">
        <f t="shared" si="282"/>
        <v>58.841999999999992</v>
      </c>
      <c r="K129" s="176">
        <f t="shared" si="282"/>
        <v>58.841999999999992</v>
      </c>
      <c r="L129" s="176">
        <f t="shared" si="282"/>
        <v>58.841999999999992</v>
      </c>
      <c r="M129" s="176">
        <f t="shared" si="282"/>
        <v>58.841999999999992</v>
      </c>
      <c r="N129" s="176">
        <f t="shared" si="282"/>
        <v>58.841999999999992</v>
      </c>
      <c r="O129" s="176">
        <f t="shared" si="282"/>
        <v>58.841999999999992</v>
      </c>
      <c r="P129" s="176">
        <f t="shared" si="282"/>
        <v>58.841999999999992</v>
      </c>
      <c r="Q129" s="176">
        <f t="shared" si="282"/>
        <v>58.841999999999992</v>
      </c>
      <c r="R129" s="176">
        <f t="shared" si="282"/>
        <v>58.841999999999992</v>
      </c>
      <c r="S129" s="176">
        <f t="shared" si="282"/>
        <v>58.841999999999992</v>
      </c>
      <c r="T129" s="176">
        <f t="shared" si="282"/>
        <v>58.841999999999992</v>
      </c>
      <c r="U129" s="176">
        <f t="shared" si="282"/>
        <v>58.841999999999992</v>
      </c>
      <c r="V129" s="177">
        <f t="shared" si="282"/>
        <v>58.841999999999992</v>
      </c>
      <c r="W129" s="228">
        <f t="shared" si="282"/>
        <v>58.841999999999992</v>
      </c>
      <c r="X129" s="74"/>
      <c r="Y129" s="175">
        <f t="shared" ref="Y129:AP129" si="283">Y107</f>
        <v>41.424767999999993</v>
      </c>
      <c r="Z129" s="176">
        <f t="shared" si="283"/>
        <v>17.417231999999998</v>
      </c>
      <c r="AA129" s="177">
        <f t="shared" si="283"/>
        <v>58.841999999999992</v>
      </c>
      <c r="AB129" s="186">
        <f t="shared" si="283"/>
        <v>58.841999999999992</v>
      </c>
      <c r="AC129" s="187">
        <f t="shared" si="283"/>
        <v>58.841999999999992</v>
      </c>
      <c r="AD129" s="187">
        <f t="shared" si="283"/>
        <v>58.841999999999992</v>
      </c>
      <c r="AE129" s="187">
        <f t="shared" si="283"/>
        <v>58.841999999999992</v>
      </c>
      <c r="AF129" s="187">
        <f t="shared" si="283"/>
        <v>58.841999999999992</v>
      </c>
      <c r="AG129" s="187">
        <f t="shared" si="283"/>
        <v>58.841999999999992</v>
      </c>
      <c r="AH129" s="187">
        <f t="shared" si="283"/>
        <v>58.841999999999992</v>
      </c>
      <c r="AI129" s="187">
        <f t="shared" si="283"/>
        <v>58.841999999999992</v>
      </c>
      <c r="AJ129" s="187">
        <f t="shared" si="283"/>
        <v>58.841999999999992</v>
      </c>
      <c r="AK129" s="187">
        <f t="shared" si="283"/>
        <v>58.841999999999992</v>
      </c>
      <c r="AL129" s="187">
        <f t="shared" si="283"/>
        <v>58.841999999999992</v>
      </c>
      <c r="AM129" s="187">
        <f t="shared" si="283"/>
        <v>58.841999999999992</v>
      </c>
      <c r="AN129" s="187">
        <f t="shared" si="283"/>
        <v>58.841999999999992</v>
      </c>
      <c r="AO129" s="187">
        <f t="shared" si="283"/>
        <v>58.841999999999992</v>
      </c>
      <c r="AP129" s="239">
        <f t="shared" si="283"/>
        <v>58.841999999999992</v>
      </c>
      <c r="AR129" s="175">
        <f t="shared" ref="AR129:BH129" si="284">AR107</f>
        <v>69.041279999999986</v>
      </c>
      <c r="AS129" s="176">
        <f t="shared" si="284"/>
        <v>29.028720000000007</v>
      </c>
      <c r="AT129" s="177">
        <f t="shared" si="284"/>
        <v>98.07</v>
      </c>
      <c r="AU129" s="186">
        <f t="shared" si="284"/>
        <v>98.07</v>
      </c>
      <c r="AV129" s="187">
        <f t="shared" si="284"/>
        <v>98.07</v>
      </c>
      <c r="AW129" s="187">
        <f t="shared" si="284"/>
        <v>98.07</v>
      </c>
      <c r="AX129" s="187">
        <f t="shared" si="284"/>
        <v>98.07</v>
      </c>
      <c r="AY129" s="187">
        <f t="shared" si="284"/>
        <v>98.07</v>
      </c>
      <c r="AZ129" s="187">
        <f t="shared" si="284"/>
        <v>98.07</v>
      </c>
      <c r="BA129" s="187">
        <f t="shared" si="284"/>
        <v>98.07</v>
      </c>
      <c r="BB129" s="187">
        <f t="shared" si="284"/>
        <v>98.07</v>
      </c>
      <c r="BC129" s="187">
        <f t="shared" si="284"/>
        <v>98.07</v>
      </c>
      <c r="BD129" s="187">
        <f t="shared" si="284"/>
        <v>98.07</v>
      </c>
      <c r="BE129" s="187">
        <f t="shared" si="284"/>
        <v>98.07</v>
      </c>
      <c r="BF129" s="187">
        <f t="shared" si="284"/>
        <v>98.07</v>
      </c>
      <c r="BG129" s="187">
        <f t="shared" si="284"/>
        <v>98.07</v>
      </c>
      <c r="BH129" s="187">
        <f t="shared" si="284"/>
        <v>98.07</v>
      </c>
      <c r="BI129" s="239"/>
    </row>
    <row r="130" spans="1:61" ht="15.75" thickBot="1" x14ac:dyDescent="0.3">
      <c r="A130" s="229" t="s">
        <v>76</v>
      </c>
      <c r="B130" s="144"/>
      <c r="C130" s="144"/>
      <c r="D130" s="128"/>
      <c r="E130" s="240"/>
      <c r="F130" s="156"/>
      <c r="G130" s="230">
        <f>SUM(G124:G129)</f>
        <v>437.24169999999998</v>
      </c>
      <c r="H130" s="231">
        <f>SUM(H124:H129)</f>
        <v>286.13957999999997</v>
      </c>
      <c r="I130" s="241">
        <f>SUM(I124:I129)</f>
        <v>405.11237999999997</v>
      </c>
      <c r="J130" s="230">
        <f t="shared" ref="J130:W130" si="285">SUM(J124:J129)</f>
        <v>286.13957999999997</v>
      </c>
      <c r="K130" s="230">
        <f t="shared" si="285"/>
        <v>284.45966399999998</v>
      </c>
      <c r="L130" s="230">
        <f t="shared" si="285"/>
        <v>282.77974799999998</v>
      </c>
      <c r="M130" s="230">
        <f t="shared" si="285"/>
        <v>281.09983199999999</v>
      </c>
      <c r="N130" s="230">
        <f t="shared" si="285"/>
        <v>279.419916</v>
      </c>
      <c r="O130" s="230">
        <f t="shared" si="285"/>
        <v>277.73999999999995</v>
      </c>
      <c r="P130" s="230">
        <f t="shared" si="285"/>
        <v>276.06008399999996</v>
      </c>
      <c r="Q130" s="230">
        <f t="shared" si="285"/>
        <v>274.38016799999997</v>
      </c>
      <c r="R130" s="230">
        <f t="shared" si="285"/>
        <v>272.70025199999998</v>
      </c>
      <c r="S130" s="230">
        <f t="shared" si="285"/>
        <v>271.02033599999999</v>
      </c>
      <c r="T130" s="230">
        <f t="shared" si="285"/>
        <v>269.34041999999999</v>
      </c>
      <c r="U130" s="230">
        <f t="shared" si="285"/>
        <v>267.66050399999995</v>
      </c>
      <c r="V130" s="231">
        <f t="shared" si="285"/>
        <v>265.98058799999995</v>
      </c>
      <c r="W130" s="234">
        <f t="shared" si="285"/>
        <v>192.57617999999997</v>
      </c>
      <c r="X130" s="74"/>
      <c r="Y130" s="241">
        <f>SUM(Y124:Y129)</f>
        <v>201.44226431999996</v>
      </c>
      <c r="Z130" s="230">
        <f t="shared" ref="Z130:AA130" si="286">SUM(Z124:Z129)</f>
        <v>84.697315680000017</v>
      </c>
      <c r="AA130" s="231">
        <f t="shared" si="286"/>
        <v>286.13957999999997</v>
      </c>
      <c r="AB130" s="242">
        <f>SUM(AB124:AB129)</f>
        <v>405.11237999999997</v>
      </c>
      <c r="AC130" s="243">
        <f t="shared" ref="AC130:AP130" si="287">SUM(AC124:AC129)</f>
        <v>286.13957999999997</v>
      </c>
      <c r="AD130" s="243">
        <f t="shared" si="287"/>
        <v>284.45966399999998</v>
      </c>
      <c r="AE130" s="243">
        <f t="shared" si="287"/>
        <v>282.77974799999998</v>
      </c>
      <c r="AF130" s="243">
        <f t="shared" si="287"/>
        <v>281.09983199999999</v>
      </c>
      <c r="AG130" s="243">
        <f t="shared" si="287"/>
        <v>279.419916</v>
      </c>
      <c r="AH130" s="243">
        <f t="shared" si="287"/>
        <v>277.73999999999995</v>
      </c>
      <c r="AI130" s="243">
        <f t="shared" si="287"/>
        <v>276.06008399999996</v>
      </c>
      <c r="AJ130" s="243">
        <f t="shared" si="287"/>
        <v>274.38016799999997</v>
      </c>
      <c r="AK130" s="243">
        <f t="shared" si="287"/>
        <v>272.70025199999998</v>
      </c>
      <c r="AL130" s="243">
        <f t="shared" si="287"/>
        <v>271.02033599999999</v>
      </c>
      <c r="AM130" s="243">
        <f t="shared" si="287"/>
        <v>269.34041999999999</v>
      </c>
      <c r="AN130" s="243">
        <f t="shared" si="287"/>
        <v>267.66050399999995</v>
      </c>
      <c r="AO130" s="243">
        <f t="shared" si="287"/>
        <v>265.98058799999995</v>
      </c>
      <c r="AP130" s="243">
        <f t="shared" si="287"/>
        <v>192.57617999999997</v>
      </c>
      <c r="AR130" s="241">
        <f>SUM(AR124:AR129)</f>
        <v>307.8181568</v>
      </c>
      <c r="AS130" s="230">
        <f t="shared" ref="AS130:AT130" si="288">SUM(AS124:AS129)</f>
        <v>129.42354320000001</v>
      </c>
      <c r="AT130" s="231">
        <f t="shared" si="288"/>
        <v>437.24169999999998</v>
      </c>
      <c r="AU130" s="242">
        <f>SUM(AU124:AU129)</f>
        <v>556.21450000000004</v>
      </c>
      <c r="AV130" s="243">
        <f t="shared" ref="AV130:BH130" si="289">SUM(AV124:AV129)</f>
        <v>437.24169999999998</v>
      </c>
      <c r="AW130" s="243">
        <f t="shared" si="289"/>
        <v>434.44184000000001</v>
      </c>
      <c r="AX130" s="243">
        <f t="shared" si="289"/>
        <v>431.64197999999999</v>
      </c>
      <c r="AY130" s="243">
        <f t="shared" si="289"/>
        <v>428.84212000000002</v>
      </c>
      <c r="AZ130" s="243">
        <f t="shared" si="289"/>
        <v>426.04226</v>
      </c>
      <c r="BA130" s="243">
        <f t="shared" si="289"/>
        <v>423.24240000000003</v>
      </c>
      <c r="BB130" s="243">
        <f t="shared" si="289"/>
        <v>420.44254000000001</v>
      </c>
      <c r="BC130" s="243">
        <f t="shared" si="289"/>
        <v>417.64267999999998</v>
      </c>
      <c r="BD130" s="243">
        <f t="shared" si="289"/>
        <v>414.84282000000002</v>
      </c>
      <c r="BE130" s="243">
        <f t="shared" si="289"/>
        <v>412.04295999999999</v>
      </c>
      <c r="BF130" s="243">
        <f t="shared" si="289"/>
        <v>409.24310000000003</v>
      </c>
      <c r="BG130" s="243">
        <f t="shared" si="289"/>
        <v>406.44324</v>
      </c>
      <c r="BH130" s="243">
        <f t="shared" si="289"/>
        <v>403.64338000000004</v>
      </c>
      <c r="BI130" s="243"/>
    </row>
    <row r="131" spans="1:61" ht="15.75" thickBot="1" x14ac:dyDescent="0.3">
      <c r="A131" s="74"/>
      <c r="B131" s="74"/>
      <c r="C131" s="74"/>
      <c r="D131" s="68"/>
      <c r="E131" s="235" t="s">
        <v>1925</v>
      </c>
      <c r="F131" s="157"/>
      <c r="G131" s="236"/>
      <c r="H131" s="236">
        <f>(H130-G130)/G130</f>
        <v>-0.34558030489772595</v>
      </c>
      <c r="I131" s="236">
        <f>(I130-G130)/G130</f>
        <v>-7.3481829386355432E-2</v>
      </c>
      <c r="J131" s="236">
        <f>(J130-G130)/G130</f>
        <v>-0.34558030489772595</v>
      </c>
      <c r="K131" s="236">
        <f>(K130-G130)/G130</f>
        <v>-0.34942238125961</v>
      </c>
      <c r="L131" s="236">
        <f>(L130-G130)/G130</f>
        <v>-0.353264457621494</v>
      </c>
      <c r="M131" s="236">
        <f>(M130-G130)/G130</f>
        <v>-0.35710653398337805</v>
      </c>
      <c r="N131" s="236">
        <f>(N130-G130)/G130</f>
        <v>-0.3609486103452621</v>
      </c>
      <c r="O131" s="236">
        <f>(O130-G130)/G130</f>
        <v>-0.36479068670714626</v>
      </c>
      <c r="P131" s="236">
        <f>(P130-G130)/G130</f>
        <v>-0.36863276306903031</v>
      </c>
      <c r="Q131" s="236">
        <f>(Q130-G130)/G130</f>
        <v>-0.37247483943091436</v>
      </c>
      <c r="R131" s="236">
        <f>(R130-G130)/G130</f>
        <v>-0.37631691579279836</v>
      </c>
      <c r="S131" s="236">
        <f>(S130-G130)/G130</f>
        <v>-0.38015899215468241</v>
      </c>
      <c r="T131" s="236">
        <f>(T130-G130)/G130</f>
        <v>-0.38400106851656646</v>
      </c>
      <c r="U131" s="236">
        <f>(U130-G130)/G130</f>
        <v>-0.38784314487845062</v>
      </c>
      <c r="V131" s="244">
        <f>(V130-G130)/G130</f>
        <v>-0.39168522124033467</v>
      </c>
      <c r="W131" s="245">
        <f>(W130-G130)/G130</f>
        <v>-0.55956584195880688</v>
      </c>
      <c r="X131" s="74"/>
      <c r="Y131" s="235" t="s">
        <v>1924</v>
      </c>
      <c r="Z131" s="246"/>
      <c r="AA131" s="246"/>
      <c r="AB131" s="236">
        <f>(AB130-AA130)/AA130</f>
        <v>0.41578589022881779</v>
      </c>
      <c r="AC131" s="236">
        <f>(AC130-AA130)/AA130</f>
        <v>0</v>
      </c>
      <c r="AD131" s="236">
        <f>(AD130-AA130)/AA130</f>
        <v>-5.870966889655712E-3</v>
      </c>
      <c r="AE131" s="236">
        <f>(AE130-AA130)/AA130</f>
        <v>-1.1741933779311424E-2</v>
      </c>
      <c r="AF131" s="236">
        <f>(AF130-AA130)/AA130</f>
        <v>-1.7612900668967136E-2</v>
      </c>
      <c r="AG131" s="236">
        <f>(AG130-AA130)/AA130</f>
        <v>-2.3483867558622848E-2</v>
      </c>
      <c r="AH131" s="236">
        <f>(AH130-AA130)/AA130</f>
        <v>-2.9354834448278758E-2</v>
      </c>
      <c r="AI131" s="236">
        <f>(AI130-AA130)/AA130</f>
        <v>-3.5225801337934466E-2</v>
      </c>
      <c r="AJ131" s="236">
        <f>(AJ130-AA130)/AA130</f>
        <v>-4.1096768227590182E-2</v>
      </c>
      <c r="AK131" s="236">
        <f>(AK130-AA130)/AA130</f>
        <v>-4.696773511724589E-2</v>
      </c>
      <c r="AL131" s="236">
        <f>(AL130-AA130)/AA130</f>
        <v>-5.2838702006901606E-2</v>
      </c>
      <c r="AM131" s="236">
        <f>(AM130-AA130)/AA130</f>
        <v>-5.8709668896557314E-2</v>
      </c>
      <c r="AN131" s="236">
        <f>(AN130-AA130)/AA130</f>
        <v>-6.4580635786213231E-2</v>
      </c>
      <c r="AO131" s="236">
        <f>(AO130-AA130)/AA130</f>
        <v>-7.0451602675868932E-2</v>
      </c>
      <c r="AP131" s="237">
        <f>(AP130-AA130)/AA130</f>
        <v>-0.32698517276079042</v>
      </c>
      <c r="AR131" s="235" t="s">
        <v>1924</v>
      </c>
      <c r="AS131" s="246"/>
      <c r="AT131" s="246"/>
      <c r="AU131" s="236">
        <f>(AU130-AT130)/AT130</f>
        <v>0.27209847551137062</v>
      </c>
      <c r="AV131" s="236">
        <f>(AV130-AT130)/AT130</f>
        <v>0</v>
      </c>
      <c r="AW131" s="236">
        <f>(AW130-AT130)/AT130</f>
        <v>-6.4034606031400185E-3</v>
      </c>
      <c r="AX131" s="236">
        <f>(AX130-AT130)/AT130</f>
        <v>-1.2806921206280167E-2</v>
      </c>
      <c r="AY131" s="236">
        <f>(AY130-AT130)/AT130</f>
        <v>-1.9210381809420186E-2</v>
      </c>
      <c r="AZ131" s="236">
        <f>(AZ130-AT130)/AT130</f>
        <v>-2.5613842412560334E-2</v>
      </c>
      <c r="BA131" s="236">
        <f>(BA130-AT130)/AT130</f>
        <v>-3.2017303015700355E-2</v>
      </c>
      <c r="BB131" s="236">
        <f>(BB130-AT130)/AT130</f>
        <v>-3.8420763618840503E-2</v>
      </c>
      <c r="BC131" s="236">
        <f>(BC130-AT130)/AT130</f>
        <v>-4.4824224221980652E-2</v>
      </c>
      <c r="BD131" s="236">
        <f>(BD130-AT130)/AT130</f>
        <v>-5.1227684825120669E-2</v>
      </c>
      <c r="BE131" s="236">
        <f>(BE130-AT130)/AT130</f>
        <v>-5.7631145428260817E-2</v>
      </c>
      <c r="BF131" s="236">
        <f>(BF130-AT130)/AT130</f>
        <v>-6.4034606031400834E-2</v>
      </c>
      <c r="BG131" s="236">
        <f>(BG130-AT130)/AT130</f>
        <v>-7.0438066634540983E-2</v>
      </c>
      <c r="BH131" s="236">
        <f>(BH130-AT130)/AT130</f>
        <v>-7.6841527237681007E-2</v>
      </c>
      <c r="BI131" s="237"/>
    </row>
    <row r="132" spans="1:61" x14ac:dyDescent="0.25">
      <c r="A132" s="74"/>
      <c r="B132" s="74"/>
      <c r="C132" s="74"/>
      <c r="D132" s="68"/>
      <c r="E132" s="74"/>
      <c r="G132" s="142"/>
      <c r="H132" s="159"/>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R132" s="74"/>
      <c r="AS132" s="74"/>
      <c r="AT132" s="74"/>
      <c r="AU132" s="74"/>
      <c r="AV132" s="74"/>
      <c r="AW132" s="74"/>
      <c r="AX132" s="74"/>
      <c r="AY132" s="74"/>
      <c r="AZ132" s="74"/>
      <c r="BA132" s="74"/>
      <c r="BB132" s="74"/>
      <c r="BC132" s="74"/>
      <c r="BD132" s="74"/>
      <c r="BE132" s="74"/>
      <c r="BF132" s="74"/>
      <c r="BG132" s="74"/>
      <c r="BH132" s="74"/>
      <c r="BI132" s="74"/>
    </row>
    <row r="133" spans="1:61" ht="15.75" thickBot="1" x14ac:dyDescent="0.3">
      <c r="A133" s="74"/>
      <c r="B133" s="74"/>
      <c r="C133" s="74"/>
      <c r="D133" s="68"/>
      <c r="E133" s="74"/>
      <c r="G133" s="142"/>
      <c r="H133" s="159"/>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R133" s="74"/>
      <c r="AS133" s="74"/>
      <c r="AT133" s="74"/>
      <c r="AU133" s="74"/>
      <c r="AV133" s="74"/>
      <c r="AW133" s="74"/>
      <c r="AX133" s="74"/>
      <c r="AY133" s="74"/>
      <c r="AZ133" s="74"/>
      <c r="BA133" s="74"/>
      <c r="BB133" s="74"/>
      <c r="BC133" s="74"/>
      <c r="BD133" s="74"/>
      <c r="BE133" s="74"/>
      <c r="BF133" s="74"/>
      <c r="BG133" s="74"/>
      <c r="BH133" s="74"/>
      <c r="BI133" s="74"/>
    </row>
    <row r="134" spans="1:61" x14ac:dyDescent="0.25">
      <c r="A134" s="162"/>
      <c r="B134" s="137"/>
      <c r="C134" s="137"/>
      <c r="D134" s="123"/>
      <c r="E134" s="137"/>
      <c r="F134" s="147"/>
      <c r="G134" s="143"/>
      <c r="H134" s="163"/>
      <c r="I134" s="164" t="s">
        <v>89</v>
      </c>
      <c r="J134" s="169"/>
      <c r="K134" s="169"/>
      <c r="L134" s="169"/>
      <c r="M134" s="169"/>
      <c r="N134" s="169"/>
      <c r="O134" s="169"/>
      <c r="P134" s="169"/>
      <c r="Q134" s="169"/>
      <c r="R134" s="169"/>
      <c r="S134" s="169"/>
      <c r="T134" s="169"/>
      <c r="U134" s="169"/>
      <c r="V134" s="169"/>
      <c r="W134" s="195"/>
      <c r="X134" s="74"/>
      <c r="Y134" s="162"/>
      <c r="Z134" s="137"/>
      <c r="AA134" s="168"/>
      <c r="AB134" s="164" t="s">
        <v>1922</v>
      </c>
      <c r="AC134" s="169"/>
      <c r="AD134" s="169"/>
      <c r="AE134" s="169"/>
      <c r="AF134" s="169"/>
      <c r="AG134" s="169"/>
      <c r="AH134" s="169"/>
      <c r="AI134" s="169"/>
      <c r="AJ134" s="169"/>
      <c r="AK134" s="169"/>
      <c r="AL134" s="169"/>
      <c r="AM134" s="169"/>
      <c r="AN134" s="169"/>
      <c r="AO134" s="169"/>
      <c r="AP134" s="195"/>
      <c r="AR134" s="162"/>
      <c r="AS134" s="137"/>
      <c r="AT134" s="168"/>
      <c r="AU134" s="164" t="s">
        <v>1929</v>
      </c>
      <c r="AV134" s="169"/>
      <c r="AW134" s="169"/>
      <c r="AX134" s="169"/>
      <c r="AY134" s="169"/>
      <c r="AZ134" s="169"/>
      <c r="BA134" s="169"/>
      <c r="BB134" s="169"/>
      <c r="BC134" s="169"/>
      <c r="BD134" s="169"/>
      <c r="BE134" s="169"/>
      <c r="BF134" s="169"/>
      <c r="BG134" s="169"/>
      <c r="BH134" s="169"/>
      <c r="BI134" s="195"/>
    </row>
    <row r="135" spans="1:61" s="72" customFormat="1" ht="60" customHeight="1" x14ac:dyDescent="0.25">
      <c r="A135" s="130" t="s">
        <v>1952</v>
      </c>
      <c r="B135" s="70"/>
      <c r="C135" s="70"/>
      <c r="D135" s="3" t="s">
        <v>88</v>
      </c>
      <c r="E135" s="4" t="s">
        <v>3</v>
      </c>
      <c r="F135" s="5" t="s">
        <v>4</v>
      </c>
      <c r="G135" s="5" t="s">
        <v>1921</v>
      </c>
      <c r="H135" s="132" t="s">
        <v>90</v>
      </c>
      <c r="I135" s="77" t="s">
        <v>1900</v>
      </c>
      <c r="J135" s="75" t="s">
        <v>1901</v>
      </c>
      <c r="K135" s="75" t="s">
        <v>1902</v>
      </c>
      <c r="L135" s="75" t="s">
        <v>1903</v>
      </c>
      <c r="M135" s="75" t="s">
        <v>1904</v>
      </c>
      <c r="N135" s="75" t="s">
        <v>1905</v>
      </c>
      <c r="O135" s="75" t="s">
        <v>1906</v>
      </c>
      <c r="P135" s="75" t="s">
        <v>1907</v>
      </c>
      <c r="Q135" s="75" t="s">
        <v>1908</v>
      </c>
      <c r="R135" s="75" t="s">
        <v>1909</v>
      </c>
      <c r="S135" s="75" t="s">
        <v>1910</v>
      </c>
      <c r="T135" s="75" t="s">
        <v>1911</v>
      </c>
      <c r="U135" s="75" t="s">
        <v>1912</v>
      </c>
      <c r="V135" s="76" t="s">
        <v>1913</v>
      </c>
      <c r="W135" s="101" t="s">
        <v>1914</v>
      </c>
      <c r="Y135" s="31" t="s">
        <v>1881</v>
      </c>
      <c r="Z135" s="1" t="s">
        <v>1879</v>
      </c>
      <c r="AA135" s="32" t="s">
        <v>1882</v>
      </c>
      <c r="AB135" s="77" t="s">
        <v>1900</v>
      </c>
      <c r="AC135" s="75" t="s">
        <v>1901</v>
      </c>
      <c r="AD135" s="75" t="s">
        <v>1902</v>
      </c>
      <c r="AE135" s="75" t="s">
        <v>1903</v>
      </c>
      <c r="AF135" s="75" t="s">
        <v>1904</v>
      </c>
      <c r="AG135" s="75" t="s">
        <v>1905</v>
      </c>
      <c r="AH135" s="75" t="s">
        <v>1906</v>
      </c>
      <c r="AI135" s="75" t="s">
        <v>1907</v>
      </c>
      <c r="AJ135" s="75" t="s">
        <v>1908</v>
      </c>
      <c r="AK135" s="75" t="s">
        <v>1909</v>
      </c>
      <c r="AL135" s="75" t="s">
        <v>1910</v>
      </c>
      <c r="AM135" s="75" t="s">
        <v>1911</v>
      </c>
      <c r="AN135" s="75" t="s">
        <v>1912</v>
      </c>
      <c r="AO135" s="76" t="s">
        <v>1913</v>
      </c>
      <c r="AP135" s="101" t="s">
        <v>1914</v>
      </c>
      <c r="AR135" s="31" t="s">
        <v>1881</v>
      </c>
      <c r="AS135" s="1" t="s">
        <v>1879</v>
      </c>
      <c r="AT135" s="32" t="s">
        <v>1934</v>
      </c>
      <c r="AU135" s="77" t="s">
        <v>1900</v>
      </c>
      <c r="AV135" s="75" t="s">
        <v>1901</v>
      </c>
      <c r="AW135" s="75" t="s">
        <v>1902</v>
      </c>
      <c r="AX135" s="75" t="s">
        <v>1903</v>
      </c>
      <c r="AY135" s="75" t="s">
        <v>1904</v>
      </c>
      <c r="AZ135" s="75" t="s">
        <v>1905</v>
      </c>
      <c r="BA135" s="75" t="s">
        <v>1906</v>
      </c>
      <c r="BB135" s="75" t="s">
        <v>1907</v>
      </c>
      <c r="BC135" s="75" t="s">
        <v>1908</v>
      </c>
      <c r="BD135" s="75" t="s">
        <v>1909</v>
      </c>
      <c r="BE135" s="75" t="s">
        <v>1910</v>
      </c>
      <c r="BF135" s="75" t="s">
        <v>1911</v>
      </c>
      <c r="BG135" s="75" t="s">
        <v>1912</v>
      </c>
      <c r="BH135" s="76" t="s">
        <v>1913</v>
      </c>
      <c r="BI135" s="101" t="s">
        <v>1914</v>
      </c>
    </row>
    <row r="136" spans="1:61" x14ac:dyDescent="0.25">
      <c r="A136" s="225" t="s">
        <v>82</v>
      </c>
      <c r="B136" s="73"/>
      <c r="C136" s="73"/>
      <c r="D136" s="66">
        <f t="shared" ref="D136:W136" si="290">D23</f>
        <v>0.25</v>
      </c>
      <c r="E136" s="199">
        <f t="shared" si="290"/>
        <v>109.51</v>
      </c>
      <c r="F136" s="145">
        <f t="shared" si="290"/>
        <v>1.34</v>
      </c>
      <c r="G136" s="199">
        <f t="shared" si="290"/>
        <v>146.74340000000001</v>
      </c>
      <c r="H136" s="174">
        <f t="shared" si="290"/>
        <v>88.046040000000005</v>
      </c>
      <c r="I136" s="175">
        <f t="shared" si="290"/>
        <v>88.046040000000005</v>
      </c>
      <c r="J136" s="176">
        <f t="shared" si="290"/>
        <v>88.046040000000005</v>
      </c>
      <c r="K136" s="176">
        <f t="shared" si="290"/>
        <v>88.046040000000005</v>
      </c>
      <c r="L136" s="176">
        <f t="shared" si="290"/>
        <v>88.046040000000005</v>
      </c>
      <c r="M136" s="176">
        <f t="shared" si="290"/>
        <v>88.046040000000005</v>
      </c>
      <c r="N136" s="176">
        <f t="shared" si="290"/>
        <v>88.046040000000005</v>
      </c>
      <c r="O136" s="176">
        <f t="shared" si="290"/>
        <v>88.046040000000005</v>
      </c>
      <c r="P136" s="176">
        <f t="shared" si="290"/>
        <v>88.046040000000005</v>
      </c>
      <c r="Q136" s="176">
        <f t="shared" si="290"/>
        <v>88.046040000000005</v>
      </c>
      <c r="R136" s="176">
        <f t="shared" si="290"/>
        <v>88.046040000000005</v>
      </c>
      <c r="S136" s="176">
        <f t="shared" si="290"/>
        <v>88.046040000000005</v>
      </c>
      <c r="T136" s="176">
        <f t="shared" si="290"/>
        <v>88.046040000000005</v>
      </c>
      <c r="U136" s="176">
        <f t="shared" si="290"/>
        <v>88.046040000000005</v>
      </c>
      <c r="V136" s="201">
        <f t="shared" si="290"/>
        <v>88.046040000000005</v>
      </c>
      <c r="W136" s="228">
        <f t="shared" si="290"/>
        <v>88.046040000000005</v>
      </c>
      <c r="X136" s="74"/>
      <c r="Y136" s="175">
        <f t="shared" ref="Y136:AP136" si="291">Y23</f>
        <v>61.984412159999998</v>
      </c>
      <c r="Z136" s="176">
        <f t="shared" si="291"/>
        <v>26.061627840000007</v>
      </c>
      <c r="AA136" s="177">
        <f t="shared" si="291"/>
        <v>88.046040000000005</v>
      </c>
      <c r="AB136" s="175">
        <f t="shared" si="291"/>
        <v>88.046040000000005</v>
      </c>
      <c r="AC136" s="176">
        <f t="shared" si="291"/>
        <v>88.046040000000005</v>
      </c>
      <c r="AD136" s="176">
        <f t="shared" si="291"/>
        <v>88.046040000000005</v>
      </c>
      <c r="AE136" s="176">
        <f t="shared" si="291"/>
        <v>88.046040000000005</v>
      </c>
      <c r="AF136" s="176">
        <f t="shared" si="291"/>
        <v>88.046040000000005</v>
      </c>
      <c r="AG136" s="176">
        <f t="shared" si="291"/>
        <v>88.046040000000005</v>
      </c>
      <c r="AH136" s="176">
        <f t="shared" si="291"/>
        <v>88.046040000000005</v>
      </c>
      <c r="AI136" s="176">
        <f t="shared" si="291"/>
        <v>88.046040000000005</v>
      </c>
      <c r="AJ136" s="176">
        <f t="shared" si="291"/>
        <v>88.046040000000005</v>
      </c>
      <c r="AK136" s="176">
        <f t="shared" si="291"/>
        <v>88.046040000000005</v>
      </c>
      <c r="AL136" s="176">
        <f t="shared" si="291"/>
        <v>88.046040000000005</v>
      </c>
      <c r="AM136" s="176">
        <f t="shared" si="291"/>
        <v>88.046040000000005</v>
      </c>
      <c r="AN136" s="176">
        <f t="shared" si="291"/>
        <v>88.046040000000005</v>
      </c>
      <c r="AO136" s="201">
        <f t="shared" si="291"/>
        <v>88.046040000000005</v>
      </c>
      <c r="AP136" s="228">
        <f t="shared" si="291"/>
        <v>88.046040000000005</v>
      </c>
      <c r="AR136" s="175">
        <f t="shared" ref="AR136:BH136" si="292">AR23</f>
        <v>103.3073536</v>
      </c>
      <c r="AS136" s="176">
        <f t="shared" si="292"/>
        <v>43.436046400000009</v>
      </c>
      <c r="AT136" s="177">
        <f t="shared" si="292"/>
        <v>146.74340000000001</v>
      </c>
      <c r="AU136" s="175">
        <f t="shared" si="292"/>
        <v>146.74340000000001</v>
      </c>
      <c r="AV136" s="176">
        <f t="shared" si="292"/>
        <v>146.74340000000001</v>
      </c>
      <c r="AW136" s="176">
        <f t="shared" si="292"/>
        <v>146.74340000000001</v>
      </c>
      <c r="AX136" s="176">
        <f t="shared" si="292"/>
        <v>146.74340000000001</v>
      </c>
      <c r="AY136" s="176">
        <f t="shared" si="292"/>
        <v>146.74340000000001</v>
      </c>
      <c r="AZ136" s="176">
        <f t="shared" si="292"/>
        <v>146.74340000000001</v>
      </c>
      <c r="BA136" s="176">
        <f t="shared" si="292"/>
        <v>146.74340000000001</v>
      </c>
      <c r="BB136" s="176">
        <f t="shared" si="292"/>
        <v>146.74340000000001</v>
      </c>
      <c r="BC136" s="176">
        <f t="shared" si="292"/>
        <v>146.74340000000001</v>
      </c>
      <c r="BD136" s="176">
        <f t="shared" si="292"/>
        <v>146.74340000000001</v>
      </c>
      <c r="BE136" s="176">
        <f t="shared" si="292"/>
        <v>146.74340000000001</v>
      </c>
      <c r="BF136" s="176">
        <f t="shared" si="292"/>
        <v>146.74340000000001</v>
      </c>
      <c r="BG136" s="176">
        <f t="shared" si="292"/>
        <v>146.74340000000001</v>
      </c>
      <c r="BH136" s="201">
        <f t="shared" si="292"/>
        <v>146.74340000000001</v>
      </c>
      <c r="BI136" s="228"/>
    </row>
    <row r="137" spans="1:61" x14ac:dyDescent="0.25">
      <c r="A137" s="225" t="s">
        <v>83</v>
      </c>
      <c r="B137" s="73"/>
      <c r="C137" s="73"/>
      <c r="D137" s="66">
        <f t="shared" ref="D137:W137" si="293">D38</f>
        <v>0.308</v>
      </c>
      <c r="E137" s="199">
        <f t="shared" si="293"/>
        <v>82.62</v>
      </c>
      <c r="F137" s="145">
        <f t="shared" si="293"/>
        <v>0.96</v>
      </c>
      <c r="G137" s="199">
        <f t="shared" si="293"/>
        <v>79.315200000000004</v>
      </c>
      <c r="H137" s="174">
        <f t="shared" si="293"/>
        <v>79.315200000000004</v>
      </c>
      <c r="I137" s="175">
        <f t="shared" si="293"/>
        <v>237.94560000000001</v>
      </c>
      <c r="J137" s="176">
        <f t="shared" si="293"/>
        <v>79.315200000000004</v>
      </c>
      <c r="K137" s="176">
        <f t="shared" si="293"/>
        <v>79.315200000000004</v>
      </c>
      <c r="L137" s="176">
        <f t="shared" si="293"/>
        <v>79.315200000000004</v>
      </c>
      <c r="M137" s="176">
        <f t="shared" si="293"/>
        <v>79.315200000000004</v>
      </c>
      <c r="N137" s="176">
        <f t="shared" si="293"/>
        <v>79.315200000000004</v>
      </c>
      <c r="O137" s="176">
        <f t="shared" si="293"/>
        <v>79.315200000000004</v>
      </c>
      <c r="P137" s="176">
        <f t="shared" si="293"/>
        <v>79.315200000000004</v>
      </c>
      <c r="Q137" s="176">
        <f t="shared" si="293"/>
        <v>79.315200000000004</v>
      </c>
      <c r="R137" s="176">
        <f t="shared" si="293"/>
        <v>79.315200000000004</v>
      </c>
      <c r="S137" s="176">
        <f t="shared" si="293"/>
        <v>79.315200000000004</v>
      </c>
      <c r="T137" s="176">
        <f t="shared" si="293"/>
        <v>79.315200000000004</v>
      </c>
      <c r="U137" s="176">
        <f t="shared" si="293"/>
        <v>79.315200000000004</v>
      </c>
      <c r="V137" s="201">
        <f t="shared" si="293"/>
        <v>79.315200000000004</v>
      </c>
      <c r="W137" s="228">
        <f t="shared" si="293"/>
        <v>79.315200000000004</v>
      </c>
      <c r="X137" s="74"/>
      <c r="Y137" s="175">
        <f t="shared" ref="Y137:AP137" si="294">Y38</f>
        <v>55.8379008</v>
      </c>
      <c r="Z137" s="176">
        <f t="shared" si="294"/>
        <v>23.477299200000004</v>
      </c>
      <c r="AA137" s="177">
        <f t="shared" si="294"/>
        <v>79.315200000000004</v>
      </c>
      <c r="AB137" s="175">
        <f t="shared" si="294"/>
        <v>237.94560000000001</v>
      </c>
      <c r="AC137" s="176">
        <f t="shared" si="294"/>
        <v>79.315200000000004</v>
      </c>
      <c r="AD137" s="176">
        <f t="shared" si="294"/>
        <v>79.315200000000004</v>
      </c>
      <c r="AE137" s="176">
        <f t="shared" si="294"/>
        <v>79.315200000000004</v>
      </c>
      <c r="AF137" s="176">
        <f t="shared" si="294"/>
        <v>79.315200000000004</v>
      </c>
      <c r="AG137" s="176">
        <f t="shared" si="294"/>
        <v>79.315200000000004</v>
      </c>
      <c r="AH137" s="176">
        <f t="shared" si="294"/>
        <v>79.315200000000004</v>
      </c>
      <c r="AI137" s="176">
        <f t="shared" si="294"/>
        <v>79.315200000000004</v>
      </c>
      <c r="AJ137" s="176">
        <f t="shared" si="294"/>
        <v>79.315200000000004</v>
      </c>
      <c r="AK137" s="176">
        <f t="shared" si="294"/>
        <v>79.315200000000004</v>
      </c>
      <c r="AL137" s="176">
        <f t="shared" si="294"/>
        <v>79.315200000000004</v>
      </c>
      <c r="AM137" s="176">
        <f t="shared" si="294"/>
        <v>79.315200000000004</v>
      </c>
      <c r="AN137" s="176">
        <f t="shared" si="294"/>
        <v>79.315200000000004</v>
      </c>
      <c r="AO137" s="201">
        <f t="shared" si="294"/>
        <v>79.315200000000004</v>
      </c>
      <c r="AP137" s="228">
        <f t="shared" si="294"/>
        <v>79.315200000000004</v>
      </c>
      <c r="AR137" s="175">
        <f t="shared" ref="AR137:BH137" si="295">AR38</f>
        <v>55.8379008</v>
      </c>
      <c r="AS137" s="176">
        <f t="shared" si="295"/>
        <v>23.477299200000004</v>
      </c>
      <c r="AT137" s="177">
        <f t="shared" si="295"/>
        <v>79.315200000000004</v>
      </c>
      <c r="AU137" s="175">
        <f t="shared" si="295"/>
        <v>237.94560000000001</v>
      </c>
      <c r="AV137" s="176">
        <f t="shared" si="295"/>
        <v>79.315200000000004</v>
      </c>
      <c r="AW137" s="176">
        <f t="shared" si="295"/>
        <v>79.315200000000004</v>
      </c>
      <c r="AX137" s="176">
        <f t="shared" si="295"/>
        <v>79.315200000000004</v>
      </c>
      <c r="AY137" s="176">
        <f t="shared" si="295"/>
        <v>79.315200000000004</v>
      </c>
      <c r="AZ137" s="176">
        <f t="shared" si="295"/>
        <v>79.315200000000004</v>
      </c>
      <c r="BA137" s="176">
        <f t="shared" si="295"/>
        <v>79.315200000000004</v>
      </c>
      <c r="BB137" s="176">
        <f t="shared" si="295"/>
        <v>79.315200000000004</v>
      </c>
      <c r="BC137" s="176">
        <f t="shared" si="295"/>
        <v>79.315200000000004</v>
      </c>
      <c r="BD137" s="176">
        <f t="shared" si="295"/>
        <v>79.315200000000004</v>
      </c>
      <c r="BE137" s="176">
        <f t="shared" si="295"/>
        <v>79.315200000000004</v>
      </c>
      <c r="BF137" s="176">
        <f t="shared" si="295"/>
        <v>79.315200000000004</v>
      </c>
      <c r="BG137" s="176">
        <f t="shared" si="295"/>
        <v>79.315200000000004</v>
      </c>
      <c r="BH137" s="201">
        <f t="shared" si="295"/>
        <v>79.315200000000004</v>
      </c>
      <c r="BI137" s="228"/>
    </row>
    <row r="138" spans="1:61" x14ac:dyDescent="0.25">
      <c r="A138" s="225" t="s">
        <v>84</v>
      </c>
      <c r="B138" s="73"/>
      <c r="C138" s="73"/>
      <c r="D138" s="66">
        <f t="shared" ref="D138:W138" si="296">D58</f>
        <v>0.36515738428222605</v>
      </c>
      <c r="E138" s="199">
        <f t="shared" si="296"/>
        <v>62.82</v>
      </c>
      <c r="F138" s="145">
        <f t="shared" si="296"/>
        <v>1.52</v>
      </c>
      <c r="G138" s="199">
        <f t="shared" si="296"/>
        <v>95.486400000000003</v>
      </c>
      <c r="H138" s="174">
        <f t="shared" si="296"/>
        <v>57.291840000000001</v>
      </c>
      <c r="I138" s="175">
        <f t="shared" si="296"/>
        <v>57.291840000000001</v>
      </c>
      <c r="J138" s="176">
        <f t="shared" si="296"/>
        <v>57.291840000000001</v>
      </c>
      <c r="K138" s="176">
        <f t="shared" si="296"/>
        <v>56.146003200000003</v>
      </c>
      <c r="L138" s="176">
        <f t="shared" si="296"/>
        <v>55.000166399999998</v>
      </c>
      <c r="M138" s="176">
        <f t="shared" si="296"/>
        <v>53.8543296</v>
      </c>
      <c r="N138" s="176">
        <f t="shared" si="296"/>
        <v>52.708492800000002</v>
      </c>
      <c r="O138" s="176">
        <f t="shared" si="296"/>
        <v>51.562656000000004</v>
      </c>
      <c r="P138" s="176">
        <f t="shared" si="296"/>
        <v>50.416819199999999</v>
      </c>
      <c r="Q138" s="176">
        <f t="shared" si="296"/>
        <v>49.270982400000001</v>
      </c>
      <c r="R138" s="176">
        <f t="shared" si="296"/>
        <v>48.125145599999996</v>
      </c>
      <c r="S138" s="176">
        <f t="shared" si="296"/>
        <v>46.979308799999998</v>
      </c>
      <c r="T138" s="176">
        <f t="shared" si="296"/>
        <v>45.833472</v>
      </c>
      <c r="U138" s="176">
        <f t="shared" si="296"/>
        <v>44.687635200000003</v>
      </c>
      <c r="V138" s="201">
        <f t="shared" si="296"/>
        <v>43.541798399999998</v>
      </c>
      <c r="W138" s="228">
        <f t="shared" si="296"/>
        <v>0</v>
      </c>
      <c r="X138" s="74"/>
      <c r="Y138" s="175">
        <f t="shared" ref="Y138:AP138" si="297">Y58</f>
        <v>40.333455359999995</v>
      </c>
      <c r="Z138" s="176">
        <f t="shared" si="297"/>
        <v>16.958384640000006</v>
      </c>
      <c r="AA138" s="177">
        <f t="shared" si="297"/>
        <v>57.291840000000001</v>
      </c>
      <c r="AB138" s="175">
        <f t="shared" si="297"/>
        <v>57.291840000000001</v>
      </c>
      <c r="AC138" s="176">
        <f t="shared" si="297"/>
        <v>57.291840000000001</v>
      </c>
      <c r="AD138" s="176">
        <f t="shared" si="297"/>
        <v>56.146003200000003</v>
      </c>
      <c r="AE138" s="176">
        <f t="shared" si="297"/>
        <v>55.000166399999998</v>
      </c>
      <c r="AF138" s="176">
        <f t="shared" si="297"/>
        <v>53.8543296</v>
      </c>
      <c r="AG138" s="176">
        <f t="shared" si="297"/>
        <v>52.708492800000002</v>
      </c>
      <c r="AH138" s="176">
        <f t="shared" si="297"/>
        <v>51.562656000000004</v>
      </c>
      <c r="AI138" s="176">
        <f t="shared" si="297"/>
        <v>50.416819199999999</v>
      </c>
      <c r="AJ138" s="176">
        <f t="shared" si="297"/>
        <v>49.270982400000001</v>
      </c>
      <c r="AK138" s="176">
        <f t="shared" si="297"/>
        <v>48.125145599999996</v>
      </c>
      <c r="AL138" s="176">
        <f t="shared" si="297"/>
        <v>46.979308799999998</v>
      </c>
      <c r="AM138" s="176">
        <f t="shared" si="297"/>
        <v>45.833472</v>
      </c>
      <c r="AN138" s="176">
        <f t="shared" si="297"/>
        <v>44.687635200000003</v>
      </c>
      <c r="AO138" s="201">
        <f t="shared" si="297"/>
        <v>43.541798399999998</v>
      </c>
      <c r="AP138" s="228">
        <f t="shared" si="297"/>
        <v>0</v>
      </c>
      <c r="AR138" s="175">
        <f t="shared" ref="AR138:BH138" si="298">AR58</f>
        <v>67.222425599999994</v>
      </c>
      <c r="AS138" s="176">
        <f t="shared" si="298"/>
        <v>28.263974400000009</v>
      </c>
      <c r="AT138" s="177">
        <f t="shared" si="298"/>
        <v>95.486400000000003</v>
      </c>
      <c r="AU138" s="175">
        <f t="shared" si="298"/>
        <v>95.486400000000003</v>
      </c>
      <c r="AV138" s="176">
        <f t="shared" si="298"/>
        <v>95.486400000000003</v>
      </c>
      <c r="AW138" s="176">
        <f t="shared" si="298"/>
        <v>93.576672000000002</v>
      </c>
      <c r="AX138" s="176">
        <f t="shared" si="298"/>
        <v>91.666944000000001</v>
      </c>
      <c r="AY138" s="176">
        <f t="shared" si="298"/>
        <v>89.757216</v>
      </c>
      <c r="AZ138" s="176">
        <f t="shared" si="298"/>
        <v>87.847488000000013</v>
      </c>
      <c r="BA138" s="176">
        <f t="shared" si="298"/>
        <v>85.937760000000011</v>
      </c>
      <c r="BB138" s="176">
        <f t="shared" si="298"/>
        <v>84.02803200000001</v>
      </c>
      <c r="BC138" s="176">
        <f t="shared" si="298"/>
        <v>82.118303999999995</v>
      </c>
      <c r="BD138" s="176">
        <f t="shared" si="298"/>
        <v>80.208575999999994</v>
      </c>
      <c r="BE138" s="176">
        <f t="shared" si="298"/>
        <v>78.298847999999992</v>
      </c>
      <c r="BF138" s="176">
        <f t="shared" si="298"/>
        <v>76.389120000000005</v>
      </c>
      <c r="BG138" s="176">
        <f t="shared" si="298"/>
        <v>74.479392000000004</v>
      </c>
      <c r="BH138" s="201">
        <f t="shared" si="298"/>
        <v>72.569664000000003</v>
      </c>
      <c r="BI138" s="228"/>
    </row>
    <row r="139" spans="1:61" x14ac:dyDescent="0.25">
      <c r="A139" s="225" t="s">
        <v>85</v>
      </c>
      <c r="B139" s="73"/>
      <c r="C139" s="73"/>
      <c r="D139" s="66">
        <f t="shared" ref="D139:W139" si="299">D79</f>
        <v>0.36515738428222605</v>
      </c>
      <c r="E139" s="199">
        <f t="shared" si="299"/>
        <v>58.48</v>
      </c>
      <c r="F139" s="145">
        <f t="shared" si="299"/>
        <v>1.54</v>
      </c>
      <c r="G139" s="199">
        <f t="shared" si="299"/>
        <v>90.059200000000004</v>
      </c>
      <c r="H139" s="174">
        <f t="shared" si="299"/>
        <v>54.035519999999998</v>
      </c>
      <c r="I139" s="175">
        <f t="shared" si="299"/>
        <v>54.035519999999998</v>
      </c>
      <c r="J139" s="176">
        <f t="shared" si="299"/>
        <v>54.035519999999998</v>
      </c>
      <c r="K139" s="176">
        <f t="shared" si="299"/>
        <v>52.954809599999997</v>
      </c>
      <c r="L139" s="176">
        <f t="shared" si="299"/>
        <v>51.874099199999996</v>
      </c>
      <c r="M139" s="176">
        <f t="shared" si="299"/>
        <v>50.793388799999995</v>
      </c>
      <c r="N139" s="176">
        <f t="shared" si="299"/>
        <v>49.712678400000001</v>
      </c>
      <c r="O139" s="176">
        <f t="shared" si="299"/>
        <v>48.631968000000001</v>
      </c>
      <c r="P139" s="176">
        <f t="shared" si="299"/>
        <v>47.5512576</v>
      </c>
      <c r="Q139" s="176">
        <f t="shared" si="299"/>
        <v>46.470547199999999</v>
      </c>
      <c r="R139" s="176">
        <f t="shared" si="299"/>
        <v>45.389836799999998</v>
      </c>
      <c r="S139" s="176">
        <f t="shared" si="299"/>
        <v>44.309126399999997</v>
      </c>
      <c r="T139" s="176">
        <f t="shared" si="299"/>
        <v>43.228416000000003</v>
      </c>
      <c r="U139" s="176">
        <f t="shared" si="299"/>
        <v>42.147705600000002</v>
      </c>
      <c r="V139" s="201">
        <f t="shared" si="299"/>
        <v>41.066995200000001</v>
      </c>
      <c r="W139" s="228">
        <f t="shared" si="299"/>
        <v>0</v>
      </c>
      <c r="X139" s="74"/>
      <c r="Y139" s="175">
        <f t="shared" ref="Y139:AP139" si="300">Y79</f>
        <v>38.041006079999995</v>
      </c>
      <c r="Z139" s="176">
        <f t="shared" si="300"/>
        <v>15.994513920000003</v>
      </c>
      <c r="AA139" s="177">
        <f t="shared" si="300"/>
        <v>54.035519999999998</v>
      </c>
      <c r="AB139" s="175">
        <f t="shared" si="300"/>
        <v>54.035519999999998</v>
      </c>
      <c r="AC139" s="176">
        <f t="shared" si="300"/>
        <v>54.035519999999998</v>
      </c>
      <c r="AD139" s="176">
        <f t="shared" si="300"/>
        <v>52.954809599999997</v>
      </c>
      <c r="AE139" s="176">
        <f t="shared" si="300"/>
        <v>51.874099199999996</v>
      </c>
      <c r="AF139" s="176">
        <f t="shared" si="300"/>
        <v>50.793388799999995</v>
      </c>
      <c r="AG139" s="176">
        <f t="shared" si="300"/>
        <v>49.712678400000001</v>
      </c>
      <c r="AH139" s="176">
        <f t="shared" si="300"/>
        <v>48.631968000000001</v>
      </c>
      <c r="AI139" s="176">
        <f t="shared" si="300"/>
        <v>47.5512576</v>
      </c>
      <c r="AJ139" s="176">
        <f t="shared" si="300"/>
        <v>46.470547199999999</v>
      </c>
      <c r="AK139" s="176">
        <f t="shared" si="300"/>
        <v>45.389836799999998</v>
      </c>
      <c r="AL139" s="176">
        <f t="shared" si="300"/>
        <v>44.309126399999997</v>
      </c>
      <c r="AM139" s="176">
        <f t="shared" si="300"/>
        <v>43.228416000000003</v>
      </c>
      <c r="AN139" s="176">
        <f t="shared" si="300"/>
        <v>42.147705600000002</v>
      </c>
      <c r="AO139" s="201">
        <f t="shared" si="300"/>
        <v>41.066995200000001</v>
      </c>
      <c r="AP139" s="228">
        <f t="shared" si="300"/>
        <v>0</v>
      </c>
      <c r="AR139" s="175">
        <f t="shared" ref="AR139:BH139" si="301">AR79</f>
        <v>63.401676799999997</v>
      </c>
      <c r="AS139" s="176">
        <f t="shared" si="301"/>
        <v>26.657523200000007</v>
      </c>
      <c r="AT139" s="177">
        <f t="shared" si="301"/>
        <v>90.059200000000004</v>
      </c>
      <c r="AU139" s="175">
        <f t="shared" si="301"/>
        <v>90.059200000000004</v>
      </c>
      <c r="AV139" s="176">
        <f t="shared" si="301"/>
        <v>90.059200000000004</v>
      </c>
      <c r="AW139" s="176">
        <f t="shared" si="301"/>
        <v>88.258015999999998</v>
      </c>
      <c r="AX139" s="176">
        <f t="shared" si="301"/>
        <v>86.456832000000006</v>
      </c>
      <c r="AY139" s="176">
        <f t="shared" si="301"/>
        <v>84.655647999999999</v>
      </c>
      <c r="AZ139" s="176">
        <f t="shared" si="301"/>
        <v>82.854464000000007</v>
      </c>
      <c r="BA139" s="176">
        <f t="shared" si="301"/>
        <v>81.053280000000001</v>
      </c>
      <c r="BB139" s="176">
        <f t="shared" si="301"/>
        <v>79.252096000000009</v>
      </c>
      <c r="BC139" s="176">
        <f t="shared" si="301"/>
        <v>77.450912000000002</v>
      </c>
      <c r="BD139" s="176">
        <f t="shared" si="301"/>
        <v>75.649727999999996</v>
      </c>
      <c r="BE139" s="176">
        <f t="shared" si="301"/>
        <v>73.848544000000004</v>
      </c>
      <c r="BF139" s="176">
        <f t="shared" si="301"/>
        <v>72.047360000000012</v>
      </c>
      <c r="BG139" s="176">
        <f t="shared" si="301"/>
        <v>70.246176000000006</v>
      </c>
      <c r="BH139" s="201">
        <f t="shared" si="301"/>
        <v>68.444991999999999</v>
      </c>
      <c r="BI139" s="228"/>
    </row>
    <row r="140" spans="1:61" x14ac:dyDescent="0.25">
      <c r="A140" s="225" t="s">
        <v>86</v>
      </c>
      <c r="B140" s="73"/>
      <c r="C140" s="73"/>
      <c r="D140" s="66">
        <f t="shared" ref="D140:W140" si="302">D90</f>
        <v>0.34276460592790264</v>
      </c>
      <c r="E140" s="199">
        <f t="shared" si="302"/>
        <v>23.45</v>
      </c>
      <c r="F140" s="145">
        <f t="shared" si="302"/>
        <v>0.68</v>
      </c>
      <c r="G140" s="199">
        <f t="shared" si="302"/>
        <v>15.946000000000002</v>
      </c>
      <c r="H140" s="174">
        <f t="shared" si="302"/>
        <v>9.5676000000000005</v>
      </c>
      <c r="I140" s="175">
        <f t="shared" si="302"/>
        <v>9.5676000000000005</v>
      </c>
      <c r="J140" s="176">
        <f t="shared" si="302"/>
        <v>9.5676000000000005</v>
      </c>
      <c r="K140" s="176">
        <f t="shared" si="302"/>
        <v>9.5676000000000005</v>
      </c>
      <c r="L140" s="176">
        <f t="shared" si="302"/>
        <v>9.5676000000000005</v>
      </c>
      <c r="M140" s="176">
        <f t="shared" si="302"/>
        <v>9.5676000000000005</v>
      </c>
      <c r="N140" s="176">
        <f t="shared" si="302"/>
        <v>9.5676000000000005</v>
      </c>
      <c r="O140" s="176">
        <f t="shared" si="302"/>
        <v>9.5676000000000005</v>
      </c>
      <c r="P140" s="176">
        <f t="shared" si="302"/>
        <v>9.5676000000000005</v>
      </c>
      <c r="Q140" s="176">
        <f t="shared" si="302"/>
        <v>9.5676000000000005</v>
      </c>
      <c r="R140" s="176">
        <f t="shared" si="302"/>
        <v>9.5676000000000005</v>
      </c>
      <c r="S140" s="176">
        <f t="shared" si="302"/>
        <v>9.5676000000000005</v>
      </c>
      <c r="T140" s="176">
        <f t="shared" si="302"/>
        <v>9.5676000000000005</v>
      </c>
      <c r="U140" s="176">
        <f t="shared" si="302"/>
        <v>9.5676000000000005</v>
      </c>
      <c r="V140" s="201">
        <f t="shared" si="302"/>
        <v>9.5676000000000005</v>
      </c>
      <c r="W140" s="228">
        <f t="shared" si="302"/>
        <v>0</v>
      </c>
      <c r="X140" s="74"/>
      <c r="Y140" s="175">
        <f t="shared" ref="Y140:AP140" si="303">Y90</f>
        <v>6.7355904000000004</v>
      </c>
      <c r="Z140" s="176">
        <f t="shared" si="303"/>
        <v>2.8320096000000001</v>
      </c>
      <c r="AA140" s="177">
        <f t="shared" si="303"/>
        <v>9.5676000000000005</v>
      </c>
      <c r="AB140" s="175">
        <f t="shared" si="303"/>
        <v>9.5676000000000005</v>
      </c>
      <c r="AC140" s="176">
        <f t="shared" si="303"/>
        <v>9.5676000000000005</v>
      </c>
      <c r="AD140" s="176">
        <f t="shared" si="303"/>
        <v>9.5676000000000005</v>
      </c>
      <c r="AE140" s="176">
        <f t="shared" si="303"/>
        <v>9.5676000000000005</v>
      </c>
      <c r="AF140" s="176">
        <f t="shared" si="303"/>
        <v>9.5676000000000005</v>
      </c>
      <c r="AG140" s="176">
        <f t="shared" si="303"/>
        <v>9.5676000000000005</v>
      </c>
      <c r="AH140" s="176">
        <f t="shared" si="303"/>
        <v>9.5676000000000005</v>
      </c>
      <c r="AI140" s="176">
        <f t="shared" si="303"/>
        <v>9.5676000000000005</v>
      </c>
      <c r="AJ140" s="176">
        <f t="shared" si="303"/>
        <v>9.5676000000000005</v>
      </c>
      <c r="AK140" s="176">
        <f t="shared" si="303"/>
        <v>9.5676000000000005</v>
      </c>
      <c r="AL140" s="176">
        <f t="shared" si="303"/>
        <v>9.5676000000000005</v>
      </c>
      <c r="AM140" s="176">
        <f t="shared" si="303"/>
        <v>9.5676000000000005</v>
      </c>
      <c r="AN140" s="176">
        <f t="shared" si="303"/>
        <v>9.5676000000000005</v>
      </c>
      <c r="AO140" s="201">
        <f t="shared" si="303"/>
        <v>9.5676000000000005</v>
      </c>
      <c r="AP140" s="228">
        <f t="shared" si="303"/>
        <v>0</v>
      </c>
      <c r="AR140" s="175">
        <f t="shared" ref="AR140:BH140" si="304">AR90</f>
        <v>11.225984</v>
      </c>
      <c r="AS140" s="176">
        <f t="shared" si="304"/>
        <v>4.7200160000000011</v>
      </c>
      <c r="AT140" s="177">
        <f t="shared" si="304"/>
        <v>15.946000000000002</v>
      </c>
      <c r="AU140" s="175">
        <f t="shared" si="304"/>
        <v>15.946000000000002</v>
      </c>
      <c r="AV140" s="176">
        <f t="shared" si="304"/>
        <v>15.946000000000002</v>
      </c>
      <c r="AW140" s="176">
        <f t="shared" si="304"/>
        <v>15.946000000000002</v>
      </c>
      <c r="AX140" s="176">
        <f t="shared" si="304"/>
        <v>15.946000000000002</v>
      </c>
      <c r="AY140" s="176">
        <f t="shared" si="304"/>
        <v>15.946000000000002</v>
      </c>
      <c r="AZ140" s="176">
        <f t="shared" si="304"/>
        <v>15.946000000000002</v>
      </c>
      <c r="BA140" s="176">
        <f t="shared" si="304"/>
        <v>15.946000000000002</v>
      </c>
      <c r="BB140" s="176">
        <f t="shared" si="304"/>
        <v>15.946000000000002</v>
      </c>
      <c r="BC140" s="176">
        <f t="shared" si="304"/>
        <v>15.946000000000002</v>
      </c>
      <c r="BD140" s="176">
        <f t="shared" si="304"/>
        <v>15.946000000000002</v>
      </c>
      <c r="BE140" s="176">
        <f t="shared" si="304"/>
        <v>15.946000000000002</v>
      </c>
      <c r="BF140" s="176">
        <f t="shared" si="304"/>
        <v>15.946000000000002</v>
      </c>
      <c r="BG140" s="176">
        <f t="shared" si="304"/>
        <v>15.946000000000002</v>
      </c>
      <c r="BH140" s="201">
        <f t="shared" si="304"/>
        <v>15.946000000000002</v>
      </c>
      <c r="BI140" s="228"/>
    </row>
    <row r="141" spans="1:61" ht="15.75" thickBot="1" x14ac:dyDescent="0.3">
      <c r="A141" s="225" t="s">
        <v>74</v>
      </c>
      <c r="B141" s="73"/>
      <c r="C141" s="73"/>
      <c r="D141" s="66">
        <f t="shared" ref="D141:W141" si="305">D107</f>
        <v>1</v>
      </c>
      <c r="E141" s="199">
        <f t="shared" si="305"/>
        <v>98.07</v>
      </c>
      <c r="F141" s="145">
        <f t="shared" si="305"/>
        <v>1</v>
      </c>
      <c r="G141" s="199">
        <f t="shared" si="305"/>
        <v>98.07</v>
      </c>
      <c r="H141" s="174">
        <f t="shared" si="305"/>
        <v>58.841999999999992</v>
      </c>
      <c r="I141" s="207">
        <f t="shared" si="305"/>
        <v>58.841999999999992</v>
      </c>
      <c r="J141" s="204">
        <f t="shared" si="305"/>
        <v>58.841999999999992</v>
      </c>
      <c r="K141" s="204">
        <f t="shared" si="305"/>
        <v>58.841999999999992</v>
      </c>
      <c r="L141" s="204">
        <f t="shared" si="305"/>
        <v>58.841999999999992</v>
      </c>
      <c r="M141" s="204">
        <f t="shared" si="305"/>
        <v>58.841999999999992</v>
      </c>
      <c r="N141" s="204">
        <f t="shared" si="305"/>
        <v>58.841999999999992</v>
      </c>
      <c r="O141" s="204">
        <f t="shared" si="305"/>
        <v>58.841999999999992</v>
      </c>
      <c r="P141" s="204">
        <f t="shared" si="305"/>
        <v>58.841999999999992</v>
      </c>
      <c r="Q141" s="204">
        <f t="shared" si="305"/>
        <v>58.841999999999992</v>
      </c>
      <c r="R141" s="204">
        <f t="shared" si="305"/>
        <v>58.841999999999992</v>
      </c>
      <c r="S141" s="204">
        <f t="shared" si="305"/>
        <v>58.841999999999992</v>
      </c>
      <c r="T141" s="204">
        <f t="shared" si="305"/>
        <v>58.841999999999992</v>
      </c>
      <c r="U141" s="204">
        <f t="shared" si="305"/>
        <v>58.841999999999992</v>
      </c>
      <c r="V141" s="208">
        <f t="shared" si="305"/>
        <v>58.841999999999992</v>
      </c>
      <c r="W141" s="228">
        <f t="shared" si="305"/>
        <v>58.841999999999992</v>
      </c>
      <c r="X141" s="74"/>
      <c r="Y141" s="202">
        <f t="shared" ref="Y141:AP141" si="306">Y107</f>
        <v>41.424767999999993</v>
      </c>
      <c r="Z141" s="199">
        <f t="shared" si="306"/>
        <v>17.417231999999998</v>
      </c>
      <c r="AA141" s="200">
        <f t="shared" si="306"/>
        <v>58.841999999999992</v>
      </c>
      <c r="AB141" s="202">
        <f t="shared" si="306"/>
        <v>58.841999999999992</v>
      </c>
      <c r="AC141" s="199">
        <f t="shared" si="306"/>
        <v>58.841999999999992</v>
      </c>
      <c r="AD141" s="199">
        <f t="shared" si="306"/>
        <v>58.841999999999992</v>
      </c>
      <c r="AE141" s="199">
        <f t="shared" si="306"/>
        <v>58.841999999999992</v>
      </c>
      <c r="AF141" s="199">
        <f t="shared" si="306"/>
        <v>58.841999999999992</v>
      </c>
      <c r="AG141" s="199">
        <f t="shared" si="306"/>
        <v>58.841999999999992</v>
      </c>
      <c r="AH141" s="199">
        <f t="shared" si="306"/>
        <v>58.841999999999992</v>
      </c>
      <c r="AI141" s="199">
        <f t="shared" si="306"/>
        <v>58.841999999999992</v>
      </c>
      <c r="AJ141" s="199">
        <f t="shared" si="306"/>
        <v>58.841999999999992</v>
      </c>
      <c r="AK141" s="199">
        <f t="shared" si="306"/>
        <v>58.841999999999992</v>
      </c>
      <c r="AL141" s="199">
        <f t="shared" si="306"/>
        <v>58.841999999999992</v>
      </c>
      <c r="AM141" s="199">
        <f t="shared" si="306"/>
        <v>58.841999999999992</v>
      </c>
      <c r="AN141" s="199">
        <f t="shared" si="306"/>
        <v>58.841999999999992</v>
      </c>
      <c r="AO141" s="203">
        <f t="shared" si="306"/>
        <v>58.841999999999992</v>
      </c>
      <c r="AP141" s="228">
        <f t="shared" si="306"/>
        <v>58.841999999999992</v>
      </c>
      <c r="AR141" s="202">
        <f t="shared" ref="AR141:BH141" si="307">AR107</f>
        <v>69.041279999999986</v>
      </c>
      <c r="AS141" s="199">
        <f t="shared" si="307"/>
        <v>29.028720000000007</v>
      </c>
      <c r="AT141" s="200">
        <f t="shared" si="307"/>
        <v>98.07</v>
      </c>
      <c r="AU141" s="202">
        <f t="shared" si="307"/>
        <v>98.07</v>
      </c>
      <c r="AV141" s="199">
        <f t="shared" si="307"/>
        <v>98.07</v>
      </c>
      <c r="AW141" s="199">
        <f t="shared" si="307"/>
        <v>98.07</v>
      </c>
      <c r="AX141" s="199">
        <f t="shared" si="307"/>
        <v>98.07</v>
      </c>
      <c r="AY141" s="199">
        <f t="shared" si="307"/>
        <v>98.07</v>
      </c>
      <c r="AZ141" s="199">
        <f t="shared" si="307"/>
        <v>98.07</v>
      </c>
      <c r="BA141" s="199">
        <f t="shared" si="307"/>
        <v>98.07</v>
      </c>
      <c r="BB141" s="199">
        <f t="shared" si="307"/>
        <v>98.07</v>
      </c>
      <c r="BC141" s="199">
        <f t="shared" si="307"/>
        <v>98.07</v>
      </c>
      <c r="BD141" s="199">
        <f t="shared" si="307"/>
        <v>98.07</v>
      </c>
      <c r="BE141" s="199">
        <f t="shared" si="307"/>
        <v>98.07</v>
      </c>
      <c r="BF141" s="199">
        <f t="shared" si="307"/>
        <v>98.07</v>
      </c>
      <c r="BG141" s="199">
        <f t="shared" si="307"/>
        <v>98.07</v>
      </c>
      <c r="BH141" s="203">
        <f t="shared" si="307"/>
        <v>98.07</v>
      </c>
      <c r="BI141" s="228"/>
    </row>
    <row r="142" spans="1:61" ht="15.75" thickBot="1" x14ac:dyDescent="0.3">
      <c r="A142" s="229" t="s">
        <v>76</v>
      </c>
      <c r="B142" s="144"/>
      <c r="C142" s="144"/>
      <c r="D142" s="133"/>
      <c r="E142" s="240"/>
      <c r="F142" s="156"/>
      <c r="G142" s="230">
        <f t="shared" ref="G142:W142" si="308">SUM(G136:G141)</f>
        <v>525.62020000000007</v>
      </c>
      <c r="H142" s="231">
        <f t="shared" si="308"/>
        <v>347.09820000000002</v>
      </c>
      <c r="I142" s="242">
        <f t="shared" si="308"/>
        <v>505.72860000000003</v>
      </c>
      <c r="J142" s="243">
        <f t="shared" si="308"/>
        <v>347.09820000000002</v>
      </c>
      <c r="K142" s="243">
        <f t="shared" si="308"/>
        <v>344.87165279999999</v>
      </c>
      <c r="L142" s="243">
        <f t="shared" si="308"/>
        <v>342.64510560000002</v>
      </c>
      <c r="M142" s="243">
        <f t="shared" si="308"/>
        <v>340.41855839999999</v>
      </c>
      <c r="N142" s="243">
        <f t="shared" si="308"/>
        <v>338.19201120000002</v>
      </c>
      <c r="O142" s="243">
        <f t="shared" si="308"/>
        <v>335.96546400000005</v>
      </c>
      <c r="P142" s="243">
        <f t="shared" si="308"/>
        <v>333.73891680000003</v>
      </c>
      <c r="Q142" s="243">
        <f t="shared" si="308"/>
        <v>331.5123696</v>
      </c>
      <c r="R142" s="243">
        <f t="shared" si="308"/>
        <v>329.28582240000003</v>
      </c>
      <c r="S142" s="243">
        <f t="shared" si="308"/>
        <v>327.05927520000006</v>
      </c>
      <c r="T142" s="243">
        <f t="shared" si="308"/>
        <v>324.83272800000003</v>
      </c>
      <c r="U142" s="243">
        <f t="shared" si="308"/>
        <v>322.6061808</v>
      </c>
      <c r="V142" s="247">
        <f t="shared" si="308"/>
        <v>320.37963360000003</v>
      </c>
      <c r="W142" s="234">
        <f t="shared" si="308"/>
        <v>226.20323999999999</v>
      </c>
      <c r="X142" s="74"/>
      <c r="Y142" s="241">
        <f>SUM(Y136:Y141)</f>
        <v>244.35713279999999</v>
      </c>
      <c r="Z142" s="230">
        <f t="shared" ref="Z142:AA142" si="309">SUM(Z136:Z141)</f>
        <v>102.74106720000003</v>
      </c>
      <c r="AA142" s="231">
        <f t="shared" si="309"/>
        <v>347.09820000000002</v>
      </c>
      <c r="AB142" s="241">
        <f t="shared" ref="AB142:AP142" si="310">SUM(AB136:AB141)</f>
        <v>505.72860000000003</v>
      </c>
      <c r="AC142" s="230">
        <f t="shared" si="310"/>
        <v>347.09820000000002</v>
      </c>
      <c r="AD142" s="230">
        <f t="shared" si="310"/>
        <v>344.87165279999999</v>
      </c>
      <c r="AE142" s="230">
        <f t="shared" si="310"/>
        <v>342.64510560000002</v>
      </c>
      <c r="AF142" s="230">
        <f t="shared" si="310"/>
        <v>340.41855839999999</v>
      </c>
      <c r="AG142" s="230">
        <f t="shared" si="310"/>
        <v>338.19201120000002</v>
      </c>
      <c r="AH142" s="230">
        <f t="shared" si="310"/>
        <v>335.96546400000005</v>
      </c>
      <c r="AI142" s="230">
        <f t="shared" si="310"/>
        <v>333.73891680000003</v>
      </c>
      <c r="AJ142" s="230">
        <f t="shared" si="310"/>
        <v>331.5123696</v>
      </c>
      <c r="AK142" s="230">
        <f t="shared" si="310"/>
        <v>329.28582240000003</v>
      </c>
      <c r="AL142" s="230">
        <f t="shared" si="310"/>
        <v>327.05927520000006</v>
      </c>
      <c r="AM142" s="230">
        <f t="shared" si="310"/>
        <v>324.83272800000003</v>
      </c>
      <c r="AN142" s="230">
        <f t="shared" si="310"/>
        <v>322.6061808</v>
      </c>
      <c r="AO142" s="284">
        <f t="shared" si="310"/>
        <v>320.37963360000003</v>
      </c>
      <c r="AP142" s="234">
        <f t="shared" si="310"/>
        <v>226.20323999999999</v>
      </c>
      <c r="AR142" s="241">
        <f>SUM(AR136:AR141)</f>
        <v>370.03662079999998</v>
      </c>
      <c r="AS142" s="230">
        <f t="shared" ref="AS142:BH142" si="311">SUM(AS136:AS141)</f>
        <v>155.58357920000003</v>
      </c>
      <c r="AT142" s="231">
        <f t="shared" si="311"/>
        <v>525.62020000000007</v>
      </c>
      <c r="AU142" s="241">
        <f t="shared" si="311"/>
        <v>684.25060000000008</v>
      </c>
      <c r="AV142" s="230">
        <f t="shared" si="311"/>
        <v>525.62020000000007</v>
      </c>
      <c r="AW142" s="230">
        <f t="shared" si="311"/>
        <v>521.90928800000006</v>
      </c>
      <c r="AX142" s="230">
        <f t="shared" si="311"/>
        <v>518.19837600000005</v>
      </c>
      <c r="AY142" s="230">
        <f t="shared" si="311"/>
        <v>514.48746400000005</v>
      </c>
      <c r="AZ142" s="230">
        <f t="shared" si="311"/>
        <v>510.77655200000004</v>
      </c>
      <c r="BA142" s="230">
        <f t="shared" si="311"/>
        <v>507.06564000000009</v>
      </c>
      <c r="BB142" s="230">
        <f t="shared" si="311"/>
        <v>503.35472800000002</v>
      </c>
      <c r="BC142" s="230">
        <f t="shared" si="311"/>
        <v>499.64381600000007</v>
      </c>
      <c r="BD142" s="230">
        <f t="shared" si="311"/>
        <v>495.93290400000001</v>
      </c>
      <c r="BE142" s="230">
        <f t="shared" si="311"/>
        <v>492.221992</v>
      </c>
      <c r="BF142" s="230">
        <f t="shared" si="311"/>
        <v>488.51108000000005</v>
      </c>
      <c r="BG142" s="230">
        <f t="shared" si="311"/>
        <v>484.80016800000004</v>
      </c>
      <c r="BH142" s="284">
        <f t="shared" si="311"/>
        <v>481.08925600000003</v>
      </c>
      <c r="BI142" s="234"/>
    </row>
    <row r="143" spans="1:61" ht="15.75" thickBot="1" x14ac:dyDescent="0.3">
      <c r="A143" s="74"/>
      <c r="B143" s="74"/>
      <c r="C143" s="74"/>
      <c r="E143" s="235" t="s">
        <v>1925</v>
      </c>
      <c r="F143" s="158"/>
      <c r="G143" s="249"/>
      <c r="H143" s="236">
        <f>(H142-G142)/G142</f>
        <v>-0.33964067591009633</v>
      </c>
      <c r="I143" s="236">
        <f>(I142-G142)/G142</f>
        <v>-3.7844055460577876E-2</v>
      </c>
      <c r="J143" s="236">
        <f>(J142-G142)/G142</f>
        <v>-0.33964067591009633</v>
      </c>
      <c r="K143" s="236">
        <f>(K142-G142)/G142</f>
        <v>-0.34387671402278691</v>
      </c>
      <c r="L143" s="236">
        <f>(L142-G142)/G142</f>
        <v>-0.34811275213547732</v>
      </c>
      <c r="M143" s="236">
        <f>(M142-G142)/G142</f>
        <v>-0.3523487902481679</v>
      </c>
      <c r="N143" s="236">
        <f>(N142-G142)/G142</f>
        <v>-0.35658482836085831</v>
      </c>
      <c r="O143" s="236">
        <f>(O142-G142)/G142</f>
        <v>-0.36082086647354877</v>
      </c>
      <c r="P143" s="236">
        <f>(P142-G142)/G142</f>
        <v>-0.36505690458623929</v>
      </c>
      <c r="Q143" s="236">
        <f>(Q142-G142)/G142</f>
        <v>-0.36929294269892982</v>
      </c>
      <c r="R143" s="236">
        <f>(R142-G142)/G142</f>
        <v>-0.37352898081162028</v>
      </c>
      <c r="S143" s="236">
        <f>(S142-G142)/G142</f>
        <v>-0.37776501892431069</v>
      </c>
      <c r="T143" s="236">
        <f>(T142-G142)/G142</f>
        <v>-0.38200105703700127</v>
      </c>
      <c r="U143" s="236">
        <f>(U142-G142)/G142</f>
        <v>-0.38623709514969179</v>
      </c>
      <c r="V143" s="244">
        <f>(V142-G142)/G142</f>
        <v>-0.39047313326238225</v>
      </c>
      <c r="W143" s="245">
        <f>(W142-G142)/G142</f>
        <v>-0.56964507832842048</v>
      </c>
      <c r="X143" s="74"/>
      <c r="Y143" s="235" t="s">
        <v>1924</v>
      </c>
      <c r="Z143" s="246"/>
      <c r="AA143" s="246"/>
      <c r="AB143" s="236">
        <f>(AB142-AA142)/AA142</f>
        <v>0.45701879180013033</v>
      </c>
      <c r="AC143" s="236">
        <f>(AC142-AA142)/AA142</f>
        <v>0</v>
      </c>
      <c r="AD143" s="236">
        <f>(AD142-AA142)/AA142</f>
        <v>-6.4147471810571972E-3</v>
      </c>
      <c r="AE143" s="236">
        <f>(AE142-AA142)/AA142</f>
        <v>-1.282949436211423E-2</v>
      </c>
      <c r="AF143" s="236">
        <f>(AF142-AA142)/AA142</f>
        <v>-1.9244241543171427E-2</v>
      </c>
      <c r="AG143" s="236">
        <f>(AG142-AA142)/AA142</f>
        <v>-2.5658988724228459E-2</v>
      </c>
      <c r="AH143" s="236">
        <f>(AH142-AA142)/AA142</f>
        <v>-3.2073735905285491E-2</v>
      </c>
      <c r="AI143" s="236">
        <f>(AI142-AA142)/AA142</f>
        <v>-3.8488483086342687E-2</v>
      </c>
      <c r="AJ143" s="236">
        <f>(AJ142-AA142)/AA142</f>
        <v>-4.4903230267399889E-2</v>
      </c>
      <c r="AK143" s="236">
        <f>(AK142-AA142)/AA142</f>
        <v>-5.1317977448456918E-2</v>
      </c>
      <c r="AL143" s="236">
        <f>(AL142-AA142)/AA142</f>
        <v>-5.7732724629513954E-2</v>
      </c>
      <c r="AM143" s="236">
        <f>(AM142-AA142)/AA142</f>
        <v>-6.4147471810571149E-2</v>
      </c>
      <c r="AN143" s="236">
        <f>(AN142-AA142)/AA142</f>
        <v>-7.0562218991628345E-2</v>
      </c>
      <c r="AO143" s="244">
        <f>(AO142-AA142)/AA142</f>
        <v>-7.6976966172685374E-2</v>
      </c>
      <c r="AP143" s="245">
        <f>(AP142-AA142)/AA142</f>
        <v>-0.34830189266322908</v>
      </c>
      <c r="AR143" s="235" t="s">
        <v>1924</v>
      </c>
      <c r="AS143" s="246"/>
      <c r="AT143" s="246"/>
      <c r="AU143" s="236">
        <f>(AU142-AT142)/AT142</f>
        <v>0.30179662044951849</v>
      </c>
      <c r="AV143" s="236">
        <f>(AV142-AT142)/AT142</f>
        <v>0</v>
      </c>
      <c r="AW143" s="236">
        <f>(AW142-AT142)/AT142</f>
        <v>-7.060063521150837E-3</v>
      </c>
      <c r="AX143" s="236">
        <f>(AX142-AT142)/AT142</f>
        <v>-1.4120127042301674E-2</v>
      </c>
      <c r="AY143" s="236">
        <f>(AY142-AT142)/AT142</f>
        <v>-2.1180190563452512E-2</v>
      </c>
      <c r="AZ143" s="236">
        <f>(AZ142-AT142)/AT142</f>
        <v>-2.8240254084603348E-2</v>
      </c>
      <c r="BA143" s="236">
        <f>(BA142-AT142)/AT142</f>
        <v>-3.5300317605754077E-2</v>
      </c>
      <c r="BB143" s="236">
        <f>(BB142-AT142)/AT142</f>
        <v>-4.2360381126905024E-2</v>
      </c>
      <c r="BC143" s="236">
        <f>(BC142-AT142)/AT142</f>
        <v>-4.9420444648055749E-2</v>
      </c>
      <c r="BD143" s="236">
        <f>(BD142-AT142)/AT142</f>
        <v>-5.6480508169206696E-2</v>
      </c>
      <c r="BE143" s="236">
        <f>(BE142-AT142)/AT142</f>
        <v>-6.3540571690357525E-2</v>
      </c>
      <c r="BF143" s="236">
        <f>(BF142-AT142)/AT142</f>
        <v>-7.0600635211508264E-2</v>
      </c>
      <c r="BG143" s="236">
        <f>(BG142-AT142)/AT142</f>
        <v>-7.76606987326591E-2</v>
      </c>
      <c r="BH143" s="244">
        <f>(BH142-AT142)/AT142</f>
        <v>-8.4720762253809936E-2</v>
      </c>
      <c r="BI143" s="245"/>
    </row>
  </sheetData>
  <sheetProtection algorithmName="SHA-512" hashValue="hi9wsQ5PSA6istwQUkPlxQzuiX8+G0s67B+yU1uwTIfAyGvWFSJb2XHi4MrarhYuqttA12wRvuWnkr9O2s6scg==" saltValue="QwVs1V2Yqdv6vnGAvFdl4w==" spinCount="100000" sheet="1" objects="1" scenarios="1"/>
  <phoneticPr fontId="26" type="noConversion"/>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D7C-79AB-4E76-9552-7EA347D4313C}">
  <dimension ref="A1:BI143"/>
  <sheetViews>
    <sheetView topLeftCell="M52" zoomScale="80" zoomScaleNormal="80" workbookViewId="0">
      <selection activeCell="AJ62" sqref="AJ62"/>
    </sheetView>
  </sheetViews>
  <sheetFormatPr defaultRowHeight="15" x14ac:dyDescent="0.25"/>
  <cols>
    <col min="1" max="1" width="17.42578125" bestFit="1" customWidth="1"/>
    <col min="2" max="2" width="18" bestFit="1" customWidth="1"/>
    <col min="4" max="4" width="9.140625" style="65"/>
    <col min="5" max="5" width="11" customWidth="1"/>
    <col min="6" max="6" width="9.140625" style="146"/>
    <col min="8" max="8" width="12.7109375" style="14" customWidth="1"/>
    <col min="25" max="26" width="9.7109375" customWidth="1"/>
    <col min="27" max="27" width="10.7109375" bestFit="1" customWidth="1"/>
  </cols>
  <sheetData>
    <row r="1" spans="1:61" ht="15.75" thickBot="1" x14ac:dyDescent="0.3">
      <c r="A1" s="74"/>
      <c r="B1" s="74"/>
      <c r="C1" s="74"/>
      <c r="E1" s="74"/>
      <c r="G1" s="74"/>
      <c r="H1" s="159"/>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row>
    <row r="2" spans="1:61" ht="15.75" thickBot="1" x14ac:dyDescent="0.3">
      <c r="A2" s="74"/>
      <c r="B2" s="74"/>
      <c r="C2" s="74"/>
      <c r="E2" s="74"/>
      <c r="G2" s="74"/>
      <c r="H2" s="159"/>
      <c r="I2" s="74"/>
      <c r="J2" s="74"/>
      <c r="K2" s="74"/>
      <c r="L2" s="74"/>
      <c r="M2" s="74"/>
      <c r="N2" s="74"/>
      <c r="O2" s="74"/>
      <c r="P2" s="74"/>
      <c r="Q2" s="74"/>
      <c r="R2" s="74"/>
      <c r="S2" s="74"/>
      <c r="T2" s="74"/>
      <c r="U2" s="74"/>
      <c r="V2" s="74"/>
      <c r="W2" s="74"/>
      <c r="X2" s="74"/>
      <c r="Y2" s="74"/>
      <c r="Z2" s="74"/>
      <c r="AA2" s="74"/>
      <c r="AB2" s="74" t="s">
        <v>1928</v>
      </c>
      <c r="AC2" s="74"/>
      <c r="AD2" s="74"/>
      <c r="AE2" s="139"/>
      <c r="AF2" s="160">
        <f>'FY22 Rate Calculator_Rural'!E6</f>
        <v>1</v>
      </c>
      <c r="AG2" s="74"/>
      <c r="AH2" s="74"/>
      <c r="AI2" s="74"/>
      <c r="AJ2" s="161"/>
      <c r="AK2" s="74"/>
      <c r="AL2" s="74"/>
      <c r="AM2" s="74"/>
      <c r="AN2" s="74"/>
      <c r="AO2" s="74"/>
      <c r="AP2" s="74"/>
      <c r="AU2" s="74" t="s">
        <v>1923</v>
      </c>
      <c r="AV2" s="74"/>
      <c r="AW2" s="74"/>
      <c r="AX2" s="139"/>
      <c r="AY2" s="160">
        <f>'FY22 Rate Calculator_Rural'!E6</f>
        <v>1</v>
      </c>
    </row>
    <row r="3" spans="1:61" ht="15.75" thickBot="1" x14ac:dyDescent="0.3">
      <c r="A3" s="74"/>
      <c r="B3" s="74"/>
      <c r="C3" s="74"/>
      <c r="E3" s="74"/>
      <c r="G3" s="74"/>
      <c r="H3" s="159"/>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row>
    <row r="4" spans="1:61" x14ac:dyDescent="0.25">
      <c r="A4" s="193"/>
      <c r="B4" s="140"/>
      <c r="C4" s="140"/>
      <c r="D4" s="122"/>
      <c r="E4" s="140"/>
      <c r="F4" s="150"/>
      <c r="G4" s="140"/>
      <c r="H4" s="194"/>
      <c r="I4" s="169" t="s">
        <v>89</v>
      </c>
      <c r="J4" s="165"/>
      <c r="K4" s="165"/>
      <c r="L4" s="165"/>
      <c r="M4" s="165"/>
      <c r="N4" s="165"/>
      <c r="O4" s="165"/>
      <c r="P4" s="165"/>
      <c r="Q4" s="165"/>
      <c r="R4" s="165"/>
      <c r="S4" s="165"/>
      <c r="T4" s="165"/>
      <c r="U4" s="165"/>
      <c r="V4" s="166"/>
      <c r="W4" s="167"/>
      <c r="X4" s="74"/>
      <c r="Y4" s="162"/>
      <c r="Z4" s="137"/>
      <c r="AA4" s="168"/>
      <c r="AB4" s="164" t="s">
        <v>1878</v>
      </c>
      <c r="AC4" s="169"/>
      <c r="AD4" s="169"/>
      <c r="AE4" s="169"/>
      <c r="AF4" s="169"/>
      <c r="AG4" s="169"/>
      <c r="AH4" s="169"/>
      <c r="AI4" s="169"/>
      <c r="AJ4" s="169"/>
      <c r="AK4" s="169"/>
      <c r="AL4" s="169"/>
      <c r="AM4" s="169"/>
      <c r="AN4" s="169"/>
      <c r="AO4" s="169"/>
      <c r="AP4" s="170"/>
      <c r="AR4" s="162"/>
      <c r="AS4" s="137"/>
      <c r="AT4" s="168"/>
      <c r="AU4" s="164" t="s">
        <v>1983</v>
      </c>
      <c r="AV4" s="169"/>
      <c r="AW4" s="169"/>
      <c r="AX4" s="169"/>
      <c r="AY4" s="169"/>
      <c r="AZ4" s="169"/>
      <c r="BA4" s="169"/>
      <c r="BB4" s="169"/>
      <c r="BC4" s="169"/>
      <c r="BD4" s="169"/>
      <c r="BE4" s="169"/>
      <c r="BF4" s="169"/>
      <c r="BG4" s="169"/>
      <c r="BH4" s="169"/>
      <c r="BI4" s="170"/>
    </row>
    <row r="5" spans="1:61" ht="30" x14ac:dyDescent="0.25">
      <c r="A5" s="196"/>
      <c r="B5" s="141"/>
      <c r="C5" s="141"/>
      <c r="D5" s="121"/>
      <c r="E5" s="141"/>
      <c r="F5" s="151"/>
      <c r="G5" s="141"/>
      <c r="H5" s="197"/>
      <c r="I5" s="79" t="s">
        <v>1900</v>
      </c>
      <c r="J5" s="75" t="s">
        <v>1901</v>
      </c>
      <c r="K5" s="75" t="s">
        <v>1902</v>
      </c>
      <c r="L5" s="75" t="s">
        <v>1903</v>
      </c>
      <c r="M5" s="75" t="s">
        <v>1904</v>
      </c>
      <c r="N5" s="75" t="s">
        <v>1905</v>
      </c>
      <c r="O5" s="75" t="s">
        <v>1906</v>
      </c>
      <c r="P5" s="75" t="s">
        <v>1907</v>
      </c>
      <c r="Q5" s="75" t="s">
        <v>1908</v>
      </c>
      <c r="R5" s="75" t="s">
        <v>1909</v>
      </c>
      <c r="S5" s="75" t="s">
        <v>1910</v>
      </c>
      <c r="T5" s="75" t="s">
        <v>1911</v>
      </c>
      <c r="U5" s="75" t="s">
        <v>1912</v>
      </c>
      <c r="V5" s="78" t="s">
        <v>1913</v>
      </c>
      <c r="W5" s="101" t="s">
        <v>1914</v>
      </c>
      <c r="X5" s="74"/>
      <c r="Y5" s="171"/>
      <c r="Z5" s="138"/>
      <c r="AA5" s="173"/>
      <c r="AB5" s="77" t="s">
        <v>1900</v>
      </c>
      <c r="AC5" s="75" t="s">
        <v>1901</v>
      </c>
      <c r="AD5" s="75" t="s">
        <v>1902</v>
      </c>
      <c r="AE5" s="75" t="s">
        <v>1903</v>
      </c>
      <c r="AF5" s="75" t="s">
        <v>1904</v>
      </c>
      <c r="AG5" s="75" t="s">
        <v>1905</v>
      </c>
      <c r="AH5" s="75" t="s">
        <v>1906</v>
      </c>
      <c r="AI5" s="75" t="s">
        <v>1907</v>
      </c>
      <c r="AJ5" s="75" t="s">
        <v>1908</v>
      </c>
      <c r="AK5" s="75" t="s">
        <v>1909</v>
      </c>
      <c r="AL5" s="75" t="s">
        <v>1910</v>
      </c>
      <c r="AM5" s="75" t="s">
        <v>1911</v>
      </c>
      <c r="AN5" s="75" t="s">
        <v>1912</v>
      </c>
      <c r="AO5" s="76" t="s">
        <v>1913</v>
      </c>
      <c r="AP5" s="78" t="s">
        <v>1914</v>
      </c>
      <c r="AR5" s="171"/>
      <c r="AS5" s="138"/>
      <c r="AT5" s="173"/>
      <c r="AU5" s="77" t="s">
        <v>1900</v>
      </c>
      <c r="AV5" s="75" t="s">
        <v>1901</v>
      </c>
      <c r="AW5" s="75" t="s">
        <v>1902</v>
      </c>
      <c r="AX5" s="75" t="s">
        <v>1903</v>
      </c>
      <c r="AY5" s="75" t="s">
        <v>1904</v>
      </c>
      <c r="AZ5" s="75" t="s">
        <v>1905</v>
      </c>
      <c r="BA5" s="75" t="s">
        <v>1906</v>
      </c>
      <c r="BB5" s="75" t="s">
        <v>1907</v>
      </c>
      <c r="BC5" s="75" t="s">
        <v>1908</v>
      </c>
      <c r="BD5" s="75" t="s">
        <v>1909</v>
      </c>
      <c r="BE5" s="75" t="s">
        <v>1910</v>
      </c>
      <c r="BF5" s="75" t="s">
        <v>1911</v>
      </c>
      <c r="BG5" s="75" t="s">
        <v>1912</v>
      </c>
      <c r="BH5" s="76" t="s">
        <v>1913</v>
      </c>
      <c r="BI5" s="78" t="s">
        <v>1914</v>
      </c>
    </row>
    <row r="6" spans="1:61" ht="60" customHeight="1" x14ac:dyDescent="0.25">
      <c r="A6" s="31" t="s">
        <v>0</v>
      </c>
      <c r="B6" s="2" t="s">
        <v>1</v>
      </c>
      <c r="C6" s="3" t="s">
        <v>2</v>
      </c>
      <c r="D6" s="3" t="s">
        <v>87</v>
      </c>
      <c r="E6" s="4" t="s">
        <v>3</v>
      </c>
      <c r="F6" s="5" t="s">
        <v>4</v>
      </c>
      <c r="G6" s="5" t="s">
        <v>1918</v>
      </c>
      <c r="H6" s="85" t="s">
        <v>91</v>
      </c>
      <c r="I6" s="30" t="s">
        <v>93</v>
      </c>
      <c r="J6" s="1" t="s">
        <v>93</v>
      </c>
      <c r="K6" s="1" t="s">
        <v>93</v>
      </c>
      <c r="L6" s="1" t="s">
        <v>93</v>
      </c>
      <c r="M6" s="1" t="s">
        <v>93</v>
      </c>
      <c r="N6" s="1" t="s">
        <v>93</v>
      </c>
      <c r="O6" s="1" t="s">
        <v>93</v>
      </c>
      <c r="P6" s="1" t="s">
        <v>93</v>
      </c>
      <c r="Q6" s="1" t="s">
        <v>93</v>
      </c>
      <c r="R6" s="1" t="s">
        <v>93</v>
      </c>
      <c r="S6" s="1" t="s">
        <v>93</v>
      </c>
      <c r="T6" s="1" t="s">
        <v>93</v>
      </c>
      <c r="U6" s="1" t="s">
        <v>93</v>
      </c>
      <c r="V6" s="32" t="s">
        <v>93</v>
      </c>
      <c r="W6" s="33" t="s">
        <v>93</v>
      </c>
      <c r="X6" s="74"/>
      <c r="Y6" s="31" t="s">
        <v>1881</v>
      </c>
      <c r="Z6" s="1" t="s">
        <v>1879</v>
      </c>
      <c r="AA6" s="32" t="s">
        <v>1882</v>
      </c>
      <c r="AB6" s="31" t="s">
        <v>93</v>
      </c>
      <c r="AC6" s="1" t="s">
        <v>93</v>
      </c>
      <c r="AD6" s="1" t="s">
        <v>93</v>
      </c>
      <c r="AE6" s="1" t="s">
        <v>93</v>
      </c>
      <c r="AF6" s="1" t="s">
        <v>93</v>
      </c>
      <c r="AG6" s="1" t="s">
        <v>93</v>
      </c>
      <c r="AH6" s="1" t="s">
        <v>93</v>
      </c>
      <c r="AI6" s="1" t="s">
        <v>93</v>
      </c>
      <c r="AJ6" s="1" t="s">
        <v>93</v>
      </c>
      <c r="AK6" s="1" t="s">
        <v>93</v>
      </c>
      <c r="AL6" s="1" t="s">
        <v>93</v>
      </c>
      <c r="AM6" s="1" t="s">
        <v>93</v>
      </c>
      <c r="AN6" s="1" t="s">
        <v>93</v>
      </c>
      <c r="AO6" s="32" t="s">
        <v>93</v>
      </c>
      <c r="AP6" s="33" t="s">
        <v>93</v>
      </c>
      <c r="AR6" s="31" t="s">
        <v>1881</v>
      </c>
      <c r="AS6" s="1" t="s">
        <v>1879</v>
      </c>
      <c r="AT6" s="32" t="s">
        <v>1882</v>
      </c>
      <c r="AU6" s="31" t="s">
        <v>93</v>
      </c>
      <c r="AV6" s="1" t="s">
        <v>93</v>
      </c>
      <c r="AW6" s="1" t="s">
        <v>93</v>
      </c>
      <c r="AX6" s="1" t="s">
        <v>93</v>
      </c>
      <c r="AY6" s="1" t="s">
        <v>93</v>
      </c>
      <c r="AZ6" s="1" t="s">
        <v>93</v>
      </c>
      <c r="BA6" s="1" t="s">
        <v>93</v>
      </c>
      <c r="BB6" s="1" t="s">
        <v>93</v>
      </c>
      <c r="BC6" s="1" t="s">
        <v>93</v>
      </c>
      <c r="BD6" s="1" t="s">
        <v>93</v>
      </c>
      <c r="BE6" s="1" t="s">
        <v>93</v>
      </c>
      <c r="BF6" s="1" t="s">
        <v>93</v>
      </c>
      <c r="BG6" s="1" t="s">
        <v>93</v>
      </c>
      <c r="BH6" s="32" t="s">
        <v>93</v>
      </c>
      <c r="BI6" s="33" t="s">
        <v>93</v>
      </c>
    </row>
    <row r="7" spans="1:61" x14ac:dyDescent="0.25">
      <c r="A7" s="86" t="s">
        <v>5</v>
      </c>
      <c r="B7" s="6" t="s">
        <v>6</v>
      </c>
      <c r="C7" s="7">
        <v>5465</v>
      </c>
      <c r="D7" s="60">
        <v>3.0000000000000001E-3</v>
      </c>
      <c r="E7" s="8">
        <v>104.63</v>
      </c>
      <c r="F7" s="9">
        <v>4.0599999999999996</v>
      </c>
      <c r="G7" s="28">
        <f>E7*F7</f>
        <v>424.79779999999994</v>
      </c>
      <c r="H7" s="174">
        <f>G7*0.6</f>
        <v>254.87867999999995</v>
      </c>
      <c r="I7" s="175">
        <f>H7</f>
        <v>254.87867999999995</v>
      </c>
      <c r="J7" s="176">
        <f>H7</f>
        <v>254.87867999999995</v>
      </c>
      <c r="K7" s="176">
        <f>H7</f>
        <v>254.87867999999995</v>
      </c>
      <c r="L7" s="176">
        <f>H7</f>
        <v>254.87867999999995</v>
      </c>
      <c r="M7" s="176">
        <f>H7</f>
        <v>254.87867999999995</v>
      </c>
      <c r="N7" s="176">
        <f>H7</f>
        <v>254.87867999999995</v>
      </c>
      <c r="O7" s="176">
        <f>H7</f>
        <v>254.87867999999995</v>
      </c>
      <c r="P7" s="176">
        <f>H7</f>
        <v>254.87867999999995</v>
      </c>
      <c r="Q7" s="176">
        <f>H7</f>
        <v>254.87867999999995</v>
      </c>
      <c r="R7" s="176">
        <f>H7</f>
        <v>254.87867999999995</v>
      </c>
      <c r="S7" s="176">
        <f>H7</f>
        <v>254.87867999999995</v>
      </c>
      <c r="T7" s="176">
        <f>H7</f>
        <v>254.87867999999995</v>
      </c>
      <c r="U7" s="176">
        <f>H7</f>
        <v>254.87867999999995</v>
      </c>
      <c r="V7" s="177">
        <f>H7</f>
        <v>254.87867999999995</v>
      </c>
      <c r="W7" s="178">
        <f>H7</f>
        <v>254.87867999999995</v>
      </c>
      <c r="X7" s="74"/>
      <c r="Y7" s="175">
        <f>H7*0.704</f>
        <v>179.43459071999996</v>
      </c>
      <c r="Z7" s="176">
        <f>H7-Y7</f>
        <v>75.444089279999986</v>
      </c>
      <c r="AA7" s="177">
        <f>(Y7*AF2)+Z7</f>
        <v>254.87867999999995</v>
      </c>
      <c r="AB7" s="175">
        <f>AA7</f>
        <v>254.87867999999995</v>
      </c>
      <c r="AC7" s="176">
        <f>AA7</f>
        <v>254.87867999999995</v>
      </c>
      <c r="AD7" s="176">
        <f>AA7</f>
        <v>254.87867999999995</v>
      </c>
      <c r="AE7" s="176">
        <f>AA7</f>
        <v>254.87867999999995</v>
      </c>
      <c r="AF7" s="176">
        <f>AA7</f>
        <v>254.87867999999995</v>
      </c>
      <c r="AG7" s="176">
        <f>AA7</f>
        <v>254.87867999999995</v>
      </c>
      <c r="AH7" s="176">
        <f>AA7</f>
        <v>254.87867999999995</v>
      </c>
      <c r="AI7" s="176">
        <f>AA7</f>
        <v>254.87867999999995</v>
      </c>
      <c r="AJ7" s="176">
        <f>AA7</f>
        <v>254.87867999999995</v>
      </c>
      <c r="AK7" s="176">
        <f>AA7</f>
        <v>254.87867999999995</v>
      </c>
      <c r="AL7" s="176">
        <f>AA7</f>
        <v>254.87867999999995</v>
      </c>
      <c r="AM7" s="176">
        <f>AA7</f>
        <v>254.87867999999995</v>
      </c>
      <c r="AN7" s="176">
        <f>AA7</f>
        <v>254.87867999999995</v>
      </c>
      <c r="AO7" s="177">
        <f>AA7</f>
        <v>254.87867999999995</v>
      </c>
      <c r="AP7" s="178">
        <f>AA7</f>
        <v>254.87867999999995</v>
      </c>
      <c r="AR7" s="302">
        <f t="shared" ref="AR7:AR31" si="0">G7*0.704</f>
        <v>299.05765119999995</v>
      </c>
      <c r="AS7" s="303">
        <f>G7-AR7</f>
        <v>125.74014879999999</v>
      </c>
      <c r="AT7" s="304">
        <f>(AR7*AY2)+AS7</f>
        <v>424.79779999999994</v>
      </c>
      <c r="AU7" s="302">
        <f>AT7</f>
        <v>424.79779999999994</v>
      </c>
      <c r="AV7" s="303">
        <f>AT7</f>
        <v>424.79779999999994</v>
      </c>
      <c r="AW7" s="303">
        <f>AT7</f>
        <v>424.79779999999994</v>
      </c>
      <c r="AX7" s="303">
        <f>AT7</f>
        <v>424.79779999999994</v>
      </c>
      <c r="AY7" s="303">
        <f>AT7</f>
        <v>424.79779999999994</v>
      </c>
      <c r="AZ7" s="303">
        <f>AT7</f>
        <v>424.79779999999994</v>
      </c>
      <c r="BA7" s="303">
        <f>AT7</f>
        <v>424.79779999999994</v>
      </c>
      <c r="BB7" s="303">
        <f>AT7</f>
        <v>424.79779999999994</v>
      </c>
      <c r="BC7" s="303">
        <f>AT7</f>
        <v>424.79779999999994</v>
      </c>
      <c r="BD7" s="303">
        <f>AT7</f>
        <v>424.79779999999994</v>
      </c>
      <c r="BE7" s="303">
        <f>AT7</f>
        <v>424.79779999999994</v>
      </c>
      <c r="BF7" s="303">
        <f>AT7</f>
        <v>424.79779999999994</v>
      </c>
      <c r="BG7" s="303">
        <f>AT7</f>
        <v>424.79779999999994</v>
      </c>
      <c r="BH7" s="304">
        <f>AT7</f>
        <v>424.79779999999994</v>
      </c>
      <c r="BI7" s="317">
        <f>AT7</f>
        <v>424.79779999999994</v>
      </c>
    </row>
    <row r="8" spans="1:61" x14ac:dyDescent="0.25">
      <c r="A8" s="87" t="s">
        <v>7</v>
      </c>
      <c r="B8" s="15" t="s">
        <v>6</v>
      </c>
      <c r="C8" s="16">
        <v>11029</v>
      </c>
      <c r="D8" s="61">
        <v>6.0000000000000001E-3</v>
      </c>
      <c r="E8" s="8">
        <v>104.63</v>
      </c>
      <c r="F8" s="17">
        <v>3.07</v>
      </c>
      <c r="G8" s="28">
        <f t="shared" ref="G8:G31" si="1">E8*F8</f>
        <v>321.21409999999997</v>
      </c>
      <c r="H8" s="174">
        <f t="shared" ref="H8:H31" si="2">G8*0.6</f>
        <v>192.72845999999998</v>
      </c>
      <c r="I8" s="175">
        <f t="shared" ref="I8:I31" si="3">H8</f>
        <v>192.72845999999998</v>
      </c>
      <c r="J8" s="176">
        <f t="shared" ref="J8:J31" si="4">H8</f>
        <v>192.72845999999998</v>
      </c>
      <c r="K8" s="176">
        <f t="shared" ref="K8:K31" si="5">H8</f>
        <v>192.72845999999998</v>
      </c>
      <c r="L8" s="176">
        <f t="shared" ref="L8:L31" si="6">H8</f>
        <v>192.72845999999998</v>
      </c>
      <c r="M8" s="176">
        <f t="shared" ref="M8:M31" si="7">H8</f>
        <v>192.72845999999998</v>
      </c>
      <c r="N8" s="176">
        <f t="shared" ref="N8:N31" si="8">H8</f>
        <v>192.72845999999998</v>
      </c>
      <c r="O8" s="176">
        <f t="shared" ref="O8:O31" si="9">H8</f>
        <v>192.72845999999998</v>
      </c>
      <c r="P8" s="176">
        <f t="shared" ref="P8:P31" si="10">H8</f>
        <v>192.72845999999998</v>
      </c>
      <c r="Q8" s="176">
        <f t="shared" ref="Q8:Q31" si="11">H8</f>
        <v>192.72845999999998</v>
      </c>
      <c r="R8" s="176">
        <f t="shared" ref="R8:R31" si="12">H8</f>
        <v>192.72845999999998</v>
      </c>
      <c r="S8" s="176">
        <f t="shared" ref="S8:S31" si="13">H8</f>
        <v>192.72845999999998</v>
      </c>
      <c r="T8" s="176">
        <f t="shared" ref="T8:T31" si="14">H8</f>
        <v>192.72845999999998</v>
      </c>
      <c r="U8" s="176">
        <f t="shared" ref="U8:U31" si="15">H8</f>
        <v>192.72845999999998</v>
      </c>
      <c r="V8" s="177">
        <f t="shared" ref="V8:V31" si="16">H8</f>
        <v>192.72845999999998</v>
      </c>
      <c r="W8" s="178">
        <f t="shared" ref="W8:W31" si="17">H8</f>
        <v>192.72845999999998</v>
      </c>
      <c r="X8" s="74"/>
      <c r="Y8" s="175">
        <f t="shared" ref="Y8:Y31" si="18">H8*0.704</f>
        <v>135.68083583999999</v>
      </c>
      <c r="Z8" s="176">
        <f t="shared" ref="Z8:Z31" si="19">H8-Y8</f>
        <v>57.047624159999998</v>
      </c>
      <c r="AA8" s="177">
        <f>(Y8*AF2)+Z8</f>
        <v>192.72845999999998</v>
      </c>
      <c r="AB8" s="175">
        <f t="shared" ref="AB8:AB31" si="20">AA8</f>
        <v>192.72845999999998</v>
      </c>
      <c r="AC8" s="176">
        <f t="shared" ref="AC8:AC31" si="21">AA8</f>
        <v>192.72845999999998</v>
      </c>
      <c r="AD8" s="176">
        <f t="shared" ref="AD8:AD31" si="22">AA8</f>
        <v>192.72845999999998</v>
      </c>
      <c r="AE8" s="176">
        <f t="shared" ref="AE8:AE31" si="23">AA8</f>
        <v>192.72845999999998</v>
      </c>
      <c r="AF8" s="176">
        <f t="shared" ref="AF8:AF31" si="24">AA8</f>
        <v>192.72845999999998</v>
      </c>
      <c r="AG8" s="176">
        <f t="shared" ref="AG8:AG31" si="25">AA8</f>
        <v>192.72845999999998</v>
      </c>
      <c r="AH8" s="176">
        <f t="shared" ref="AH8:AH31" si="26">AA8</f>
        <v>192.72845999999998</v>
      </c>
      <c r="AI8" s="176">
        <f t="shared" ref="AI8:AI31" si="27">AA8</f>
        <v>192.72845999999998</v>
      </c>
      <c r="AJ8" s="176">
        <f t="shared" ref="AJ8:AJ31" si="28">AA8</f>
        <v>192.72845999999998</v>
      </c>
      <c r="AK8" s="176">
        <f t="shared" ref="AK8:AK31" si="29">AA8</f>
        <v>192.72845999999998</v>
      </c>
      <c r="AL8" s="176">
        <f t="shared" ref="AL8:AL31" si="30">AA8</f>
        <v>192.72845999999998</v>
      </c>
      <c r="AM8" s="176">
        <f t="shared" ref="AM8:AM31" si="31">AA8</f>
        <v>192.72845999999998</v>
      </c>
      <c r="AN8" s="176">
        <f t="shared" ref="AN8:AN31" si="32">AA8</f>
        <v>192.72845999999998</v>
      </c>
      <c r="AO8" s="177">
        <f t="shared" ref="AO8:AO31" si="33">AA8</f>
        <v>192.72845999999998</v>
      </c>
      <c r="AP8" s="178">
        <f t="shared" ref="AP8:AP31" si="34">AA8</f>
        <v>192.72845999999998</v>
      </c>
      <c r="AR8" s="302">
        <f t="shared" si="0"/>
        <v>226.13472639999998</v>
      </c>
      <c r="AS8" s="303">
        <f t="shared" ref="AS8:AS31" si="35">G8-AR8</f>
        <v>95.079373599999997</v>
      </c>
      <c r="AT8" s="304">
        <f>(AR8*AY2)+AS8</f>
        <v>321.21409999999997</v>
      </c>
      <c r="AU8" s="302">
        <f t="shared" ref="AU8:AU31" si="36">AT8</f>
        <v>321.21409999999997</v>
      </c>
      <c r="AV8" s="303">
        <f t="shared" ref="AV8:AV31" si="37">AT8</f>
        <v>321.21409999999997</v>
      </c>
      <c r="AW8" s="303">
        <f t="shared" ref="AW8:AW31" si="38">AT8</f>
        <v>321.21409999999997</v>
      </c>
      <c r="AX8" s="303">
        <f t="shared" ref="AX8:AX31" si="39">AT8</f>
        <v>321.21409999999997</v>
      </c>
      <c r="AY8" s="303">
        <f t="shared" ref="AY8:AY31" si="40">AT8</f>
        <v>321.21409999999997</v>
      </c>
      <c r="AZ8" s="303">
        <f t="shared" ref="AZ8:AZ31" si="41">AT8</f>
        <v>321.21409999999997</v>
      </c>
      <c r="BA8" s="303">
        <f t="shared" ref="BA8:BA31" si="42">AT8</f>
        <v>321.21409999999997</v>
      </c>
      <c r="BB8" s="303">
        <f t="shared" ref="BB8:BB31" si="43">AT8</f>
        <v>321.21409999999997</v>
      </c>
      <c r="BC8" s="303">
        <f t="shared" ref="BC8:BC31" si="44">AT8</f>
        <v>321.21409999999997</v>
      </c>
      <c r="BD8" s="303">
        <f t="shared" ref="BD8:BD31" si="45">AT8</f>
        <v>321.21409999999997</v>
      </c>
      <c r="BE8" s="303">
        <f t="shared" ref="BE8:BE31" si="46">AT8</f>
        <v>321.21409999999997</v>
      </c>
      <c r="BF8" s="303">
        <f t="shared" ref="BF8:BF31" si="47">AT8</f>
        <v>321.21409999999997</v>
      </c>
      <c r="BG8" s="303">
        <f t="shared" ref="BG8:BG31" si="48">AT8</f>
        <v>321.21409999999997</v>
      </c>
      <c r="BH8" s="304">
        <f t="shared" ref="BH8:BH31" si="49">AT8</f>
        <v>321.21409999999997</v>
      </c>
      <c r="BI8" s="317">
        <f t="shared" ref="BI8:BI31" si="50">AT8</f>
        <v>321.21409999999997</v>
      </c>
    </row>
    <row r="9" spans="1:61" x14ac:dyDescent="0.25">
      <c r="A9" s="87" t="s">
        <v>8</v>
      </c>
      <c r="B9" s="15" t="s">
        <v>6</v>
      </c>
      <c r="C9" s="16">
        <v>20089</v>
      </c>
      <c r="D9" s="61">
        <v>1.0999999999999999E-2</v>
      </c>
      <c r="E9" s="8">
        <v>104.63</v>
      </c>
      <c r="F9" s="17">
        <v>2.93</v>
      </c>
      <c r="G9" s="28">
        <f t="shared" si="1"/>
        <v>306.5659</v>
      </c>
      <c r="H9" s="174">
        <f t="shared" si="2"/>
        <v>183.93953999999999</v>
      </c>
      <c r="I9" s="175">
        <f t="shared" si="3"/>
        <v>183.93953999999999</v>
      </c>
      <c r="J9" s="176">
        <f t="shared" si="4"/>
        <v>183.93953999999999</v>
      </c>
      <c r="K9" s="176">
        <f t="shared" si="5"/>
        <v>183.93953999999999</v>
      </c>
      <c r="L9" s="176">
        <f t="shared" si="6"/>
        <v>183.93953999999999</v>
      </c>
      <c r="M9" s="176">
        <f t="shared" si="7"/>
        <v>183.93953999999999</v>
      </c>
      <c r="N9" s="176">
        <f t="shared" si="8"/>
        <v>183.93953999999999</v>
      </c>
      <c r="O9" s="176">
        <f t="shared" si="9"/>
        <v>183.93953999999999</v>
      </c>
      <c r="P9" s="176">
        <f t="shared" si="10"/>
        <v>183.93953999999999</v>
      </c>
      <c r="Q9" s="176">
        <f t="shared" si="11"/>
        <v>183.93953999999999</v>
      </c>
      <c r="R9" s="176">
        <f t="shared" si="12"/>
        <v>183.93953999999999</v>
      </c>
      <c r="S9" s="176">
        <f t="shared" si="13"/>
        <v>183.93953999999999</v>
      </c>
      <c r="T9" s="176">
        <f t="shared" si="14"/>
        <v>183.93953999999999</v>
      </c>
      <c r="U9" s="176">
        <f t="shared" si="15"/>
        <v>183.93953999999999</v>
      </c>
      <c r="V9" s="177">
        <f t="shared" si="16"/>
        <v>183.93953999999999</v>
      </c>
      <c r="W9" s="178">
        <f t="shared" si="17"/>
        <v>183.93953999999999</v>
      </c>
      <c r="X9" s="74"/>
      <c r="Y9" s="175">
        <f t="shared" si="18"/>
        <v>129.49343615999999</v>
      </c>
      <c r="Z9" s="176">
        <f t="shared" si="19"/>
        <v>54.446103840000006</v>
      </c>
      <c r="AA9" s="177">
        <f>(Y9*AF2)+Z9</f>
        <v>183.93953999999999</v>
      </c>
      <c r="AB9" s="175">
        <f t="shared" si="20"/>
        <v>183.93953999999999</v>
      </c>
      <c r="AC9" s="176">
        <f t="shared" si="21"/>
        <v>183.93953999999999</v>
      </c>
      <c r="AD9" s="176">
        <f t="shared" si="22"/>
        <v>183.93953999999999</v>
      </c>
      <c r="AE9" s="176">
        <f t="shared" si="23"/>
        <v>183.93953999999999</v>
      </c>
      <c r="AF9" s="176">
        <f t="shared" si="24"/>
        <v>183.93953999999999</v>
      </c>
      <c r="AG9" s="176">
        <f t="shared" si="25"/>
        <v>183.93953999999999</v>
      </c>
      <c r="AH9" s="176">
        <f t="shared" si="26"/>
        <v>183.93953999999999</v>
      </c>
      <c r="AI9" s="176">
        <f t="shared" si="27"/>
        <v>183.93953999999999</v>
      </c>
      <c r="AJ9" s="176">
        <f t="shared" si="28"/>
        <v>183.93953999999999</v>
      </c>
      <c r="AK9" s="176">
        <f t="shared" si="29"/>
        <v>183.93953999999999</v>
      </c>
      <c r="AL9" s="176">
        <f t="shared" si="30"/>
        <v>183.93953999999999</v>
      </c>
      <c r="AM9" s="176">
        <f t="shared" si="31"/>
        <v>183.93953999999999</v>
      </c>
      <c r="AN9" s="176">
        <f t="shared" si="32"/>
        <v>183.93953999999999</v>
      </c>
      <c r="AO9" s="177">
        <f t="shared" si="33"/>
        <v>183.93953999999999</v>
      </c>
      <c r="AP9" s="178">
        <f t="shared" si="34"/>
        <v>183.93953999999999</v>
      </c>
      <c r="AR9" s="302">
        <f t="shared" si="0"/>
        <v>215.8223936</v>
      </c>
      <c r="AS9" s="303">
        <f t="shared" si="35"/>
        <v>90.743506400000001</v>
      </c>
      <c r="AT9" s="304">
        <f>(AR9*AY2)+AS9</f>
        <v>306.5659</v>
      </c>
      <c r="AU9" s="302">
        <f t="shared" si="36"/>
        <v>306.5659</v>
      </c>
      <c r="AV9" s="303">
        <f t="shared" si="37"/>
        <v>306.5659</v>
      </c>
      <c r="AW9" s="303">
        <f t="shared" si="38"/>
        <v>306.5659</v>
      </c>
      <c r="AX9" s="303">
        <f t="shared" si="39"/>
        <v>306.5659</v>
      </c>
      <c r="AY9" s="303">
        <f t="shared" si="40"/>
        <v>306.5659</v>
      </c>
      <c r="AZ9" s="303">
        <f t="shared" si="41"/>
        <v>306.5659</v>
      </c>
      <c r="BA9" s="303">
        <f t="shared" si="42"/>
        <v>306.5659</v>
      </c>
      <c r="BB9" s="303">
        <f t="shared" si="43"/>
        <v>306.5659</v>
      </c>
      <c r="BC9" s="303">
        <f t="shared" si="44"/>
        <v>306.5659</v>
      </c>
      <c r="BD9" s="303">
        <f t="shared" si="45"/>
        <v>306.5659</v>
      </c>
      <c r="BE9" s="303">
        <f t="shared" si="46"/>
        <v>306.5659</v>
      </c>
      <c r="BF9" s="303">
        <f t="shared" si="47"/>
        <v>306.5659</v>
      </c>
      <c r="BG9" s="303">
        <f t="shared" si="48"/>
        <v>306.5659</v>
      </c>
      <c r="BH9" s="304">
        <f t="shared" si="49"/>
        <v>306.5659</v>
      </c>
      <c r="BI9" s="317">
        <f t="shared" si="50"/>
        <v>306.5659</v>
      </c>
    </row>
    <row r="10" spans="1:61" x14ac:dyDescent="0.25">
      <c r="A10" s="87" t="s">
        <v>9</v>
      </c>
      <c r="B10" s="15" t="s">
        <v>10</v>
      </c>
      <c r="C10" s="16">
        <v>6545</v>
      </c>
      <c r="D10" s="61">
        <v>4.0000000000000001E-3</v>
      </c>
      <c r="E10" s="8">
        <v>104.63</v>
      </c>
      <c r="F10" s="17">
        <v>2.4</v>
      </c>
      <c r="G10" s="28">
        <f t="shared" si="1"/>
        <v>251.11199999999997</v>
      </c>
      <c r="H10" s="174">
        <f t="shared" si="2"/>
        <v>150.66719999999998</v>
      </c>
      <c r="I10" s="175">
        <f t="shared" si="3"/>
        <v>150.66719999999998</v>
      </c>
      <c r="J10" s="176">
        <f t="shared" si="4"/>
        <v>150.66719999999998</v>
      </c>
      <c r="K10" s="176">
        <f t="shared" si="5"/>
        <v>150.66719999999998</v>
      </c>
      <c r="L10" s="176">
        <f t="shared" si="6"/>
        <v>150.66719999999998</v>
      </c>
      <c r="M10" s="176">
        <f t="shared" si="7"/>
        <v>150.66719999999998</v>
      </c>
      <c r="N10" s="176">
        <f t="shared" si="8"/>
        <v>150.66719999999998</v>
      </c>
      <c r="O10" s="176">
        <f t="shared" si="9"/>
        <v>150.66719999999998</v>
      </c>
      <c r="P10" s="176">
        <f t="shared" si="10"/>
        <v>150.66719999999998</v>
      </c>
      <c r="Q10" s="176">
        <f t="shared" si="11"/>
        <v>150.66719999999998</v>
      </c>
      <c r="R10" s="176">
        <f t="shared" si="12"/>
        <v>150.66719999999998</v>
      </c>
      <c r="S10" s="176">
        <f t="shared" si="13"/>
        <v>150.66719999999998</v>
      </c>
      <c r="T10" s="176">
        <f t="shared" si="14"/>
        <v>150.66719999999998</v>
      </c>
      <c r="U10" s="176">
        <f t="shared" si="15"/>
        <v>150.66719999999998</v>
      </c>
      <c r="V10" s="177">
        <f t="shared" si="16"/>
        <v>150.66719999999998</v>
      </c>
      <c r="W10" s="178">
        <f t="shared" si="17"/>
        <v>150.66719999999998</v>
      </c>
      <c r="X10" s="74"/>
      <c r="Y10" s="175">
        <f t="shared" si="18"/>
        <v>106.06970879999999</v>
      </c>
      <c r="Z10" s="176">
        <f t="shared" si="19"/>
        <v>44.597491199999993</v>
      </c>
      <c r="AA10" s="177">
        <f>(Y10*AF2)+Z10</f>
        <v>150.66719999999998</v>
      </c>
      <c r="AB10" s="175">
        <f t="shared" si="20"/>
        <v>150.66719999999998</v>
      </c>
      <c r="AC10" s="176">
        <f t="shared" si="21"/>
        <v>150.66719999999998</v>
      </c>
      <c r="AD10" s="176">
        <f t="shared" si="22"/>
        <v>150.66719999999998</v>
      </c>
      <c r="AE10" s="176">
        <f t="shared" si="23"/>
        <v>150.66719999999998</v>
      </c>
      <c r="AF10" s="176">
        <f t="shared" si="24"/>
        <v>150.66719999999998</v>
      </c>
      <c r="AG10" s="176">
        <f t="shared" si="25"/>
        <v>150.66719999999998</v>
      </c>
      <c r="AH10" s="176">
        <f t="shared" si="26"/>
        <v>150.66719999999998</v>
      </c>
      <c r="AI10" s="176">
        <f t="shared" si="27"/>
        <v>150.66719999999998</v>
      </c>
      <c r="AJ10" s="176">
        <f t="shared" si="28"/>
        <v>150.66719999999998</v>
      </c>
      <c r="AK10" s="176">
        <f t="shared" si="29"/>
        <v>150.66719999999998</v>
      </c>
      <c r="AL10" s="176">
        <f t="shared" si="30"/>
        <v>150.66719999999998</v>
      </c>
      <c r="AM10" s="176">
        <f t="shared" si="31"/>
        <v>150.66719999999998</v>
      </c>
      <c r="AN10" s="176">
        <f t="shared" si="32"/>
        <v>150.66719999999998</v>
      </c>
      <c r="AO10" s="177">
        <f t="shared" si="33"/>
        <v>150.66719999999998</v>
      </c>
      <c r="AP10" s="178">
        <f t="shared" si="34"/>
        <v>150.66719999999998</v>
      </c>
      <c r="AR10" s="302">
        <f t="shared" si="0"/>
        <v>176.78284799999997</v>
      </c>
      <c r="AS10" s="303">
        <f t="shared" si="35"/>
        <v>74.329151999999993</v>
      </c>
      <c r="AT10" s="304">
        <f>(AR10*AY2)+AS10</f>
        <v>251.11199999999997</v>
      </c>
      <c r="AU10" s="302">
        <f t="shared" si="36"/>
        <v>251.11199999999997</v>
      </c>
      <c r="AV10" s="303">
        <f t="shared" si="37"/>
        <v>251.11199999999997</v>
      </c>
      <c r="AW10" s="303">
        <f t="shared" si="38"/>
        <v>251.11199999999997</v>
      </c>
      <c r="AX10" s="303">
        <f t="shared" si="39"/>
        <v>251.11199999999997</v>
      </c>
      <c r="AY10" s="303">
        <f t="shared" si="40"/>
        <v>251.11199999999997</v>
      </c>
      <c r="AZ10" s="303">
        <f t="shared" si="41"/>
        <v>251.11199999999997</v>
      </c>
      <c r="BA10" s="303">
        <f t="shared" si="42"/>
        <v>251.11199999999997</v>
      </c>
      <c r="BB10" s="303">
        <f t="shared" si="43"/>
        <v>251.11199999999997</v>
      </c>
      <c r="BC10" s="303">
        <f t="shared" si="44"/>
        <v>251.11199999999997</v>
      </c>
      <c r="BD10" s="303">
        <f t="shared" si="45"/>
        <v>251.11199999999997</v>
      </c>
      <c r="BE10" s="303">
        <f t="shared" si="46"/>
        <v>251.11199999999997</v>
      </c>
      <c r="BF10" s="303">
        <f t="shared" si="47"/>
        <v>251.11199999999997</v>
      </c>
      <c r="BG10" s="303">
        <f t="shared" si="48"/>
        <v>251.11199999999997</v>
      </c>
      <c r="BH10" s="304">
        <f t="shared" si="49"/>
        <v>251.11199999999997</v>
      </c>
      <c r="BI10" s="317">
        <f t="shared" si="50"/>
        <v>251.11199999999997</v>
      </c>
    </row>
    <row r="11" spans="1:61" x14ac:dyDescent="0.25">
      <c r="A11" s="87" t="s">
        <v>11</v>
      </c>
      <c r="B11" s="15" t="s">
        <v>12</v>
      </c>
      <c r="C11" s="16">
        <v>10921</v>
      </c>
      <c r="D11" s="61">
        <v>6.0000000000000001E-3</v>
      </c>
      <c r="E11" s="8">
        <v>104.63</v>
      </c>
      <c r="F11" s="17">
        <v>2.2400000000000002</v>
      </c>
      <c r="G11" s="28">
        <f t="shared" si="1"/>
        <v>234.37120000000002</v>
      </c>
      <c r="H11" s="174">
        <f t="shared" si="2"/>
        <v>140.62272000000002</v>
      </c>
      <c r="I11" s="175">
        <f t="shared" si="3"/>
        <v>140.62272000000002</v>
      </c>
      <c r="J11" s="176">
        <f t="shared" si="4"/>
        <v>140.62272000000002</v>
      </c>
      <c r="K11" s="176">
        <f t="shared" si="5"/>
        <v>140.62272000000002</v>
      </c>
      <c r="L11" s="176">
        <f t="shared" si="6"/>
        <v>140.62272000000002</v>
      </c>
      <c r="M11" s="176">
        <f t="shared" si="7"/>
        <v>140.62272000000002</v>
      </c>
      <c r="N11" s="176">
        <f t="shared" si="8"/>
        <v>140.62272000000002</v>
      </c>
      <c r="O11" s="176">
        <f t="shared" si="9"/>
        <v>140.62272000000002</v>
      </c>
      <c r="P11" s="176">
        <f t="shared" si="10"/>
        <v>140.62272000000002</v>
      </c>
      <c r="Q11" s="176">
        <f t="shared" si="11"/>
        <v>140.62272000000002</v>
      </c>
      <c r="R11" s="176">
        <f t="shared" si="12"/>
        <v>140.62272000000002</v>
      </c>
      <c r="S11" s="176">
        <f t="shared" si="13"/>
        <v>140.62272000000002</v>
      </c>
      <c r="T11" s="176">
        <f t="shared" si="14"/>
        <v>140.62272000000002</v>
      </c>
      <c r="U11" s="176">
        <f t="shared" si="15"/>
        <v>140.62272000000002</v>
      </c>
      <c r="V11" s="177">
        <f t="shared" si="16"/>
        <v>140.62272000000002</v>
      </c>
      <c r="W11" s="178">
        <f t="shared" si="17"/>
        <v>140.62272000000002</v>
      </c>
      <c r="X11" s="74"/>
      <c r="Y11" s="175">
        <f t="shared" si="18"/>
        <v>98.998394880000006</v>
      </c>
      <c r="Z11" s="176">
        <f t="shared" si="19"/>
        <v>41.624325120000009</v>
      </c>
      <c r="AA11" s="177">
        <f>(Y11*AF2)+Z11</f>
        <v>140.62272000000002</v>
      </c>
      <c r="AB11" s="175">
        <f t="shared" si="20"/>
        <v>140.62272000000002</v>
      </c>
      <c r="AC11" s="176">
        <f t="shared" si="21"/>
        <v>140.62272000000002</v>
      </c>
      <c r="AD11" s="176">
        <f t="shared" si="22"/>
        <v>140.62272000000002</v>
      </c>
      <c r="AE11" s="176">
        <f t="shared" si="23"/>
        <v>140.62272000000002</v>
      </c>
      <c r="AF11" s="176">
        <f t="shared" si="24"/>
        <v>140.62272000000002</v>
      </c>
      <c r="AG11" s="176">
        <f t="shared" si="25"/>
        <v>140.62272000000002</v>
      </c>
      <c r="AH11" s="176">
        <f t="shared" si="26"/>
        <v>140.62272000000002</v>
      </c>
      <c r="AI11" s="176">
        <f t="shared" si="27"/>
        <v>140.62272000000002</v>
      </c>
      <c r="AJ11" s="176">
        <f t="shared" si="28"/>
        <v>140.62272000000002</v>
      </c>
      <c r="AK11" s="176">
        <f t="shared" si="29"/>
        <v>140.62272000000002</v>
      </c>
      <c r="AL11" s="176">
        <f t="shared" si="30"/>
        <v>140.62272000000002</v>
      </c>
      <c r="AM11" s="176">
        <f t="shared" si="31"/>
        <v>140.62272000000002</v>
      </c>
      <c r="AN11" s="176">
        <f t="shared" si="32"/>
        <v>140.62272000000002</v>
      </c>
      <c r="AO11" s="177">
        <f t="shared" si="33"/>
        <v>140.62272000000002</v>
      </c>
      <c r="AP11" s="178">
        <f t="shared" si="34"/>
        <v>140.62272000000002</v>
      </c>
      <c r="AR11" s="302">
        <f t="shared" si="0"/>
        <v>164.9973248</v>
      </c>
      <c r="AS11" s="303">
        <f t="shared" si="35"/>
        <v>69.373875200000015</v>
      </c>
      <c r="AT11" s="304">
        <f>(AR11*AY2)+AS11</f>
        <v>234.37120000000002</v>
      </c>
      <c r="AU11" s="302">
        <f t="shared" si="36"/>
        <v>234.37120000000002</v>
      </c>
      <c r="AV11" s="303">
        <f t="shared" si="37"/>
        <v>234.37120000000002</v>
      </c>
      <c r="AW11" s="303">
        <f t="shared" si="38"/>
        <v>234.37120000000002</v>
      </c>
      <c r="AX11" s="303">
        <f t="shared" si="39"/>
        <v>234.37120000000002</v>
      </c>
      <c r="AY11" s="303">
        <f t="shared" si="40"/>
        <v>234.37120000000002</v>
      </c>
      <c r="AZ11" s="303">
        <f t="shared" si="41"/>
        <v>234.37120000000002</v>
      </c>
      <c r="BA11" s="303">
        <f t="shared" si="42"/>
        <v>234.37120000000002</v>
      </c>
      <c r="BB11" s="303">
        <f t="shared" si="43"/>
        <v>234.37120000000002</v>
      </c>
      <c r="BC11" s="303">
        <f t="shared" si="44"/>
        <v>234.37120000000002</v>
      </c>
      <c r="BD11" s="303">
        <f t="shared" si="45"/>
        <v>234.37120000000002</v>
      </c>
      <c r="BE11" s="303">
        <f t="shared" si="46"/>
        <v>234.37120000000002</v>
      </c>
      <c r="BF11" s="303">
        <f t="shared" si="47"/>
        <v>234.37120000000002</v>
      </c>
      <c r="BG11" s="303">
        <f t="shared" si="48"/>
        <v>234.37120000000002</v>
      </c>
      <c r="BH11" s="304">
        <f t="shared" si="49"/>
        <v>234.37120000000002</v>
      </c>
      <c r="BI11" s="317">
        <f t="shared" si="50"/>
        <v>234.37120000000002</v>
      </c>
    </row>
    <row r="12" spans="1:61" x14ac:dyDescent="0.25">
      <c r="A12" s="88" t="s">
        <v>13</v>
      </c>
      <c r="B12" s="15" t="s">
        <v>10</v>
      </c>
      <c r="C12" s="16">
        <v>7204</v>
      </c>
      <c r="D12" s="61">
        <v>4.0000000000000001E-3</v>
      </c>
      <c r="E12" s="8">
        <v>104.63</v>
      </c>
      <c r="F12" s="17">
        <v>2.08</v>
      </c>
      <c r="G12" s="28">
        <f t="shared" si="1"/>
        <v>217.63040000000001</v>
      </c>
      <c r="H12" s="174">
        <f t="shared" si="2"/>
        <v>130.57823999999999</v>
      </c>
      <c r="I12" s="175">
        <f t="shared" si="3"/>
        <v>130.57823999999999</v>
      </c>
      <c r="J12" s="176">
        <f t="shared" si="4"/>
        <v>130.57823999999999</v>
      </c>
      <c r="K12" s="176">
        <f t="shared" si="5"/>
        <v>130.57823999999999</v>
      </c>
      <c r="L12" s="176">
        <f t="shared" si="6"/>
        <v>130.57823999999999</v>
      </c>
      <c r="M12" s="176">
        <f t="shared" si="7"/>
        <v>130.57823999999999</v>
      </c>
      <c r="N12" s="176">
        <f t="shared" si="8"/>
        <v>130.57823999999999</v>
      </c>
      <c r="O12" s="176">
        <f t="shared" si="9"/>
        <v>130.57823999999999</v>
      </c>
      <c r="P12" s="176">
        <f t="shared" si="10"/>
        <v>130.57823999999999</v>
      </c>
      <c r="Q12" s="176">
        <f t="shared" si="11"/>
        <v>130.57823999999999</v>
      </c>
      <c r="R12" s="176">
        <f t="shared" si="12"/>
        <v>130.57823999999999</v>
      </c>
      <c r="S12" s="176">
        <f t="shared" si="13"/>
        <v>130.57823999999999</v>
      </c>
      <c r="T12" s="176">
        <f t="shared" si="14"/>
        <v>130.57823999999999</v>
      </c>
      <c r="U12" s="176">
        <f t="shared" si="15"/>
        <v>130.57823999999999</v>
      </c>
      <c r="V12" s="177">
        <f t="shared" si="16"/>
        <v>130.57823999999999</v>
      </c>
      <c r="W12" s="178">
        <f t="shared" si="17"/>
        <v>130.57823999999999</v>
      </c>
      <c r="X12" s="74"/>
      <c r="Y12" s="175">
        <f t="shared" si="18"/>
        <v>91.927080959999984</v>
      </c>
      <c r="Z12" s="176">
        <f t="shared" si="19"/>
        <v>38.65115904000001</v>
      </c>
      <c r="AA12" s="177">
        <f>(Y12*AF2)+Z12</f>
        <v>130.57823999999999</v>
      </c>
      <c r="AB12" s="175">
        <f t="shared" si="20"/>
        <v>130.57823999999999</v>
      </c>
      <c r="AC12" s="176">
        <f t="shared" si="21"/>
        <v>130.57823999999999</v>
      </c>
      <c r="AD12" s="176">
        <f t="shared" si="22"/>
        <v>130.57823999999999</v>
      </c>
      <c r="AE12" s="176">
        <f t="shared" si="23"/>
        <v>130.57823999999999</v>
      </c>
      <c r="AF12" s="176">
        <f t="shared" si="24"/>
        <v>130.57823999999999</v>
      </c>
      <c r="AG12" s="176">
        <f t="shared" si="25"/>
        <v>130.57823999999999</v>
      </c>
      <c r="AH12" s="176">
        <f t="shared" si="26"/>
        <v>130.57823999999999</v>
      </c>
      <c r="AI12" s="176">
        <f t="shared" si="27"/>
        <v>130.57823999999999</v>
      </c>
      <c r="AJ12" s="176">
        <f t="shared" si="28"/>
        <v>130.57823999999999</v>
      </c>
      <c r="AK12" s="176">
        <f t="shared" si="29"/>
        <v>130.57823999999999</v>
      </c>
      <c r="AL12" s="176">
        <f t="shared" si="30"/>
        <v>130.57823999999999</v>
      </c>
      <c r="AM12" s="176">
        <f t="shared" si="31"/>
        <v>130.57823999999999</v>
      </c>
      <c r="AN12" s="176">
        <f t="shared" si="32"/>
        <v>130.57823999999999</v>
      </c>
      <c r="AO12" s="177">
        <f t="shared" si="33"/>
        <v>130.57823999999999</v>
      </c>
      <c r="AP12" s="178">
        <f t="shared" si="34"/>
        <v>130.57823999999999</v>
      </c>
      <c r="AR12" s="302">
        <f t="shared" si="0"/>
        <v>153.2118016</v>
      </c>
      <c r="AS12" s="303">
        <f t="shared" si="35"/>
        <v>64.418598400000008</v>
      </c>
      <c r="AT12" s="304">
        <f>(AR12*AY2)+AS12</f>
        <v>217.63040000000001</v>
      </c>
      <c r="AU12" s="302">
        <f t="shared" si="36"/>
        <v>217.63040000000001</v>
      </c>
      <c r="AV12" s="303">
        <f t="shared" si="37"/>
        <v>217.63040000000001</v>
      </c>
      <c r="AW12" s="303">
        <f t="shared" si="38"/>
        <v>217.63040000000001</v>
      </c>
      <c r="AX12" s="303">
        <f t="shared" si="39"/>
        <v>217.63040000000001</v>
      </c>
      <c r="AY12" s="303">
        <f t="shared" si="40"/>
        <v>217.63040000000001</v>
      </c>
      <c r="AZ12" s="303">
        <f t="shared" si="41"/>
        <v>217.63040000000001</v>
      </c>
      <c r="BA12" s="303">
        <f t="shared" si="42"/>
        <v>217.63040000000001</v>
      </c>
      <c r="BB12" s="303">
        <f t="shared" si="43"/>
        <v>217.63040000000001</v>
      </c>
      <c r="BC12" s="303">
        <f t="shared" si="44"/>
        <v>217.63040000000001</v>
      </c>
      <c r="BD12" s="303">
        <f t="shared" si="45"/>
        <v>217.63040000000001</v>
      </c>
      <c r="BE12" s="303">
        <f t="shared" si="46"/>
        <v>217.63040000000001</v>
      </c>
      <c r="BF12" s="303">
        <f t="shared" si="47"/>
        <v>217.63040000000001</v>
      </c>
      <c r="BG12" s="303">
        <f t="shared" si="48"/>
        <v>217.63040000000001</v>
      </c>
      <c r="BH12" s="304">
        <f t="shared" si="49"/>
        <v>217.63040000000001</v>
      </c>
      <c r="BI12" s="317">
        <f t="shared" si="50"/>
        <v>217.63040000000001</v>
      </c>
    </row>
    <row r="13" spans="1:61" x14ac:dyDescent="0.25">
      <c r="A13" s="87" t="s">
        <v>14</v>
      </c>
      <c r="B13" s="15" t="s">
        <v>10</v>
      </c>
      <c r="C13" s="16">
        <v>73030</v>
      </c>
      <c r="D13" s="61">
        <v>3.7999999999999999E-2</v>
      </c>
      <c r="E13" s="8">
        <v>104.63</v>
      </c>
      <c r="F13" s="17">
        <v>1.99</v>
      </c>
      <c r="G13" s="28">
        <f t="shared" si="1"/>
        <v>208.21369999999999</v>
      </c>
      <c r="H13" s="174">
        <f t="shared" si="2"/>
        <v>124.92821999999998</v>
      </c>
      <c r="I13" s="175">
        <f t="shared" si="3"/>
        <v>124.92821999999998</v>
      </c>
      <c r="J13" s="176">
        <f t="shared" si="4"/>
        <v>124.92821999999998</v>
      </c>
      <c r="K13" s="176">
        <f t="shared" si="5"/>
        <v>124.92821999999998</v>
      </c>
      <c r="L13" s="176">
        <f t="shared" si="6"/>
        <v>124.92821999999998</v>
      </c>
      <c r="M13" s="176">
        <f t="shared" si="7"/>
        <v>124.92821999999998</v>
      </c>
      <c r="N13" s="176">
        <f t="shared" si="8"/>
        <v>124.92821999999998</v>
      </c>
      <c r="O13" s="176">
        <f t="shared" si="9"/>
        <v>124.92821999999998</v>
      </c>
      <c r="P13" s="176">
        <f t="shared" si="10"/>
        <v>124.92821999999998</v>
      </c>
      <c r="Q13" s="176">
        <f t="shared" si="11"/>
        <v>124.92821999999998</v>
      </c>
      <c r="R13" s="176">
        <f t="shared" si="12"/>
        <v>124.92821999999998</v>
      </c>
      <c r="S13" s="176">
        <f t="shared" si="13"/>
        <v>124.92821999999998</v>
      </c>
      <c r="T13" s="176">
        <f t="shared" si="14"/>
        <v>124.92821999999998</v>
      </c>
      <c r="U13" s="176">
        <f t="shared" si="15"/>
        <v>124.92821999999998</v>
      </c>
      <c r="V13" s="177">
        <f t="shared" si="16"/>
        <v>124.92821999999998</v>
      </c>
      <c r="W13" s="178">
        <f t="shared" si="17"/>
        <v>124.92821999999998</v>
      </c>
      <c r="X13" s="74"/>
      <c r="Y13" s="175">
        <f t="shared" si="18"/>
        <v>87.949466879999989</v>
      </c>
      <c r="Z13" s="176">
        <f t="shared" si="19"/>
        <v>36.978753119999993</v>
      </c>
      <c r="AA13" s="177">
        <f>(Y13*AF2)+Z13</f>
        <v>124.92821999999998</v>
      </c>
      <c r="AB13" s="175">
        <f t="shared" si="20"/>
        <v>124.92821999999998</v>
      </c>
      <c r="AC13" s="176">
        <f t="shared" si="21"/>
        <v>124.92821999999998</v>
      </c>
      <c r="AD13" s="176">
        <f t="shared" si="22"/>
        <v>124.92821999999998</v>
      </c>
      <c r="AE13" s="176">
        <f t="shared" si="23"/>
        <v>124.92821999999998</v>
      </c>
      <c r="AF13" s="176">
        <f t="shared" si="24"/>
        <v>124.92821999999998</v>
      </c>
      <c r="AG13" s="176">
        <f t="shared" si="25"/>
        <v>124.92821999999998</v>
      </c>
      <c r="AH13" s="176">
        <f t="shared" si="26"/>
        <v>124.92821999999998</v>
      </c>
      <c r="AI13" s="176">
        <f t="shared" si="27"/>
        <v>124.92821999999998</v>
      </c>
      <c r="AJ13" s="176">
        <f t="shared" si="28"/>
        <v>124.92821999999998</v>
      </c>
      <c r="AK13" s="176">
        <f t="shared" si="29"/>
        <v>124.92821999999998</v>
      </c>
      <c r="AL13" s="176">
        <f t="shared" si="30"/>
        <v>124.92821999999998</v>
      </c>
      <c r="AM13" s="176">
        <f t="shared" si="31"/>
        <v>124.92821999999998</v>
      </c>
      <c r="AN13" s="176">
        <f t="shared" si="32"/>
        <v>124.92821999999998</v>
      </c>
      <c r="AO13" s="177">
        <f t="shared" si="33"/>
        <v>124.92821999999998</v>
      </c>
      <c r="AP13" s="178">
        <f t="shared" si="34"/>
        <v>124.92821999999998</v>
      </c>
      <c r="AR13" s="302">
        <f t="shared" si="0"/>
        <v>146.58244479999999</v>
      </c>
      <c r="AS13" s="303">
        <f t="shared" si="35"/>
        <v>61.631255199999998</v>
      </c>
      <c r="AT13" s="304">
        <f>(AR13*AY2)+AS13</f>
        <v>208.21369999999999</v>
      </c>
      <c r="AU13" s="302">
        <f t="shared" si="36"/>
        <v>208.21369999999999</v>
      </c>
      <c r="AV13" s="303">
        <f t="shared" si="37"/>
        <v>208.21369999999999</v>
      </c>
      <c r="AW13" s="303">
        <f t="shared" si="38"/>
        <v>208.21369999999999</v>
      </c>
      <c r="AX13" s="303">
        <f t="shared" si="39"/>
        <v>208.21369999999999</v>
      </c>
      <c r="AY13" s="303">
        <f t="shared" si="40"/>
        <v>208.21369999999999</v>
      </c>
      <c r="AZ13" s="303">
        <f t="shared" si="41"/>
        <v>208.21369999999999</v>
      </c>
      <c r="BA13" s="303">
        <f t="shared" si="42"/>
        <v>208.21369999999999</v>
      </c>
      <c r="BB13" s="303">
        <f t="shared" si="43"/>
        <v>208.21369999999999</v>
      </c>
      <c r="BC13" s="303">
        <f t="shared" si="44"/>
        <v>208.21369999999999</v>
      </c>
      <c r="BD13" s="303">
        <f t="shared" si="45"/>
        <v>208.21369999999999</v>
      </c>
      <c r="BE13" s="303">
        <f t="shared" si="46"/>
        <v>208.21369999999999</v>
      </c>
      <c r="BF13" s="303">
        <f t="shared" si="47"/>
        <v>208.21369999999999</v>
      </c>
      <c r="BG13" s="303">
        <f t="shared" si="48"/>
        <v>208.21369999999999</v>
      </c>
      <c r="BH13" s="304">
        <f t="shared" si="49"/>
        <v>208.21369999999999</v>
      </c>
      <c r="BI13" s="317">
        <f t="shared" si="50"/>
        <v>208.21369999999999</v>
      </c>
    </row>
    <row r="14" spans="1:61" x14ac:dyDescent="0.25">
      <c r="A14" s="88" t="s">
        <v>15</v>
      </c>
      <c r="B14" s="15" t="s">
        <v>10</v>
      </c>
      <c r="C14" s="16">
        <v>7229</v>
      </c>
      <c r="D14" s="61">
        <v>4.0000000000000001E-3</v>
      </c>
      <c r="E14" s="8">
        <v>104.63</v>
      </c>
      <c r="F14" s="17">
        <v>1.87</v>
      </c>
      <c r="G14" s="28">
        <f t="shared" si="1"/>
        <v>195.65809999999999</v>
      </c>
      <c r="H14" s="174">
        <f t="shared" si="2"/>
        <v>117.39485999999999</v>
      </c>
      <c r="I14" s="175">
        <f t="shared" si="3"/>
        <v>117.39485999999999</v>
      </c>
      <c r="J14" s="176">
        <f t="shared" si="4"/>
        <v>117.39485999999999</v>
      </c>
      <c r="K14" s="176">
        <f t="shared" si="5"/>
        <v>117.39485999999999</v>
      </c>
      <c r="L14" s="176">
        <f t="shared" si="6"/>
        <v>117.39485999999999</v>
      </c>
      <c r="M14" s="176">
        <f t="shared" si="7"/>
        <v>117.39485999999999</v>
      </c>
      <c r="N14" s="176">
        <f t="shared" si="8"/>
        <v>117.39485999999999</v>
      </c>
      <c r="O14" s="176">
        <f t="shared" si="9"/>
        <v>117.39485999999999</v>
      </c>
      <c r="P14" s="176">
        <f t="shared" si="10"/>
        <v>117.39485999999999</v>
      </c>
      <c r="Q14" s="176">
        <f t="shared" si="11"/>
        <v>117.39485999999999</v>
      </c>
      <c r="R14" s="176">
        <f t="shared" si="12"/>
        <v>117.39485999999999</v>
      </c>
      <c r="S14" s="176">
        <f t="shared" si="13"/>
        <v>117.39485999999999</v>
      </c>
      <c r="T14" s="176">
        <f t="shared" si="14"/>
        <v>117.39485999999999</v>
      </c>
      <c r="U14" s="176">
        <f t="shared" si="15"/>
        <v>117.39485999999999</v>
      </c>
      <c r="V14" s="177">
        <f t="shared" si="16"/>
        <v>117.39485999999999</v>
      </c>
      <c r="W14" s="178">
        <f t="shared" si="17"/>
        <v>117.39485999999999</v>
      </c>
      <c r="X14" s="74"/>
      <c r="Y14" s="175">
        <f t="shared" si="18"/>
        <v>82.645981439999986</v>
      </c>
      <c r="Z14" s="176">
        <f t="shared" si="19"/>
        <v>34.748878560000009</v>
      </c>
      <c r="AA14" s="177">
        <f>(Y14*AF2)+Z14</f>
        <v>117.39485999999999</v>
      </c>
      <c r="AB14" s="175">
        <f t="shared" si="20"/>
        <v>117.39485999999999</v>
      </c>
      <c r="AC14" s="176">
        <f t="shared" si="21"/>
        <v>117.39485999999999</v>
      </c>
      <c r="AD14" s="176">
        <f t="shared" si="22"/>
        <v>117.39485999999999</v>
      </c>
      <c r="AE14" s="176">
        <f t="shared" si="23"/>
        <v>117.39485999999999</v>
      </c>
      <c r="AF14" s="176">
        <f t="shared" si="24"/>
        <v>117.39485999999999</v>
      </c>
      <c r="AG14" s="176">
        <f t="shared" si="25"/>
        <v>117.39485999999999</v>
      </c>
      <c r="AH14" s="176">
        <f t="shared" si="26"/>
        <v>117.39485999999999</v>
      </c>
      <c r="AI14" s="176">
        <f t="shared" si="27"/>
        <v>117.39485999999999</v>
      </c>
      <c r="AJ14" s="176">
        <f t="shared" si="28"/>
        <v>117.39485999999999</v>
      </c>
      <c r="AK14" s="176">
        <f t="shared" si="29"/>
        <v>117.39485999999999</v>
      </c>
      <c r="AL14" s="176">
        <f t="shared" si="30"/>
        <v>117.39485999999999</v>
      </c>
      <c r="AM14" s="176">
        <f t="shared" si="31"/>
        <v>117.39485999999999</v>
      </c>
      <c r="AN14" s="176">
        <f t="shared" si="32"/>
        <v>117.39485999999999</v>
      </c>
      <c r="AO14" s="177">
        <f t="shared" si="33"/>
        <v>117.39485999999999</v>
      </c>
      <c r="AP14" s="178">
        <f t="shared" si="34"/>
        <v>117.39485999999999</v>
      </c>
      <c r="AR14" s="302">
        <f t="shared" si="0"/>
        <v>137.74330239999998</v>
      </c>
      <c r="AS14" s="303">
        <f t="shared" si="35"/>
        <v>57.914797600000014</v>
      </c>
      <c r="AT14" s="304">
        <f>(AR14*AY2)+AS14</f>
        <v>195.65809999999999</v>
      </c>
      <c r="AU14" s="302">
        <f t="shared" si="36"/>
        <v>195.65809999999999</v>
      </c>
      <c r="AV14" s="303">
        <f t="shared" si="37"/>
        <v>195.65809999999999</v>
      </c>
      <c r="AW14" s="303">
        <f t="shared" si="38"/>
        <v>195.65809999999999</v>
      </c>
      <c r="AX14" s="303">
        <f t="shared" si="39"/>
        <v>195.65809999999999</v>
      </c>
      <c r="AY14" s="303">
        <f t="shared" si="40"/>
        <v>195.65809999999999</v>
      </c>
      <c r="AZ14" s="303">
        <f t="shared" si="41"/>
        <v>195.65809999999999</v>
      </c>
      <c r="BA14" s="303">
        <f t="shared" si="42"/>
        <v>195.65809999999999</v>
      </c>
      <c r="BB14" s="303">
        <f t="shared" si="43"/>
        <v>195.65809999999999</v>
      </c>
      <c r="BC14" s="303">
        <f t="shared" si="44"/>
        <v>195.65809999999999</v>
      </c>
      <c r="BD14" s="303">
        <f t="shared" si="45"/>
        <v>195.65809999999999</v>
      </c>
      <c r="BE14" s="303">
        <f t="shared" si="46"/>
        <v>195.65809999999999</v>
      </c>
      <c r="BF14" s="303">
        <f t="shared" si="47"/>
        <v>195.65809999999999</v>
      </c>
      <c r="BG14" s="303">
        <f t="shared" si="48"/>
        <v>195.65809999999999</v>
      </c>
      <c r="BH14" s="304">
        <f t="shared" si="49"/>
        <v>195.65809999999999</v>
      </c>
      <c r="BI14" s="317">
        <f t="shared" si="50"/>
        <v>195.65809999999999</v>
      </c>
    </row>
    <row r="15" spans="1:61" x14ac:dyDescent="0.25">
      <c r="A15" s="89" t="s">
        <v>16</v>
      </c>
      <c r="B15" s="19" t="s">
        <v>12</v>
      </c>
      <c r="C15" s="20">
        <v>167801</v>
      </c>
      <c r="D15" s="62">
        <v>9.0999999999999998E-2</v>
      </c>
      <c r="E15" s="21">
        <v>104.63</v>
      </c>
      <c r="F15" s="22">
        <v>1.86</v>
      </c>
      <c r="G15" s="29">
        <f t="shared" si="1"/>
        <v>194.61179999999999</v>
      </c>
      <c r="H15" s="179">
        <f t="shared" si="2"/>
        <v>116.76707999999999</v>
      </c>
      <c r="I15" s="180">
        <f t="shared" si="3"/>
        <v>116.76707999999999</v>
      </c>
      <c r="J15" s="181">
        <f t="shared" si="4"/>
        <v>116.76707999999999</v>
      </c>
      <c r="K15" s="181">
        <f t="shared" si="5"/>
        <v>116.76707999999999</v>
      </c>
      <c r="L15" s="181">
        <f t="shared" si="6"/>
        <v>116.76707999999999</v>
      </c>
      <c r="M15" s="181">
        <f t="shared" si="7"/>
        <v>116.76707999999999</v>
      </c>
      <c r="N15" s="181">
        <f t="shared" si="8"/>
        <v>116.76707999999999</v>
      </c>
      <c r="O15" s="181">
        <f t="shared" si="9"/>
        <v>116.76707999999999</v>
      </c>
      <c r="P15" s="181">
        <f t="shared" si="10"/>
        <v>116.76707999999999</v>
      </c>
      <c r="Q15" s="181">
        <f t="shared" si="11"/>
        <v>116.76707999999999</v>
      </c>
      <c r="R15" s="181">
        <f t="shared" si="12"/>
        <v>116.76707999999999</v>
      </c>
      <c r="S15" s="181">
        <f t="shared" si="13"/>
        <v>116.76707999999999</v>
      </c>
      <c r="T15" s="181">
        <f t="shared" si="14"/>
        <v>116.76707999999999</v>
      </c>
      <c r="U15" s="181">
        <f t="shared" si="15"/>
        <v>116.76707999999999</v>
      </c>
      <c r="V15" s="182">
        <f t="shared" si="16"/>
        <v>116.76707999999999</v>
      </c>
      <c r="W15" s="183">
        <f t="shared" si="17"/>
        <v>116.76707999999999</v>
      </c>
      <c r="X15" s="74"/>
      <c r="Y15" s="180">
        <f t="shared" si="18"/>
        <v>82.204024319999988</v>
      </c>
      <c r="Z15" s="181">
        <f t="shared" si="19"/>
        <v>34.563055680000005</v>
      </c>
      <c r="AA15" s="182">
        <f>(Y15*AF2)+Z15</f>
        <v>116.76707999999999</v>
      </c>
      <c r="AB15" s="180">
        <f t="shared" si="20"/>
        <v>116.76707999999999</v>
      </c>
      <c r="AC15" s="181">
        <f t="shared" si="21"/>
        <v>116.76707999999999</v>
      </c>
      <c r="AD15" s="181">
        <f t="shared" si="22"/>
        <v>116.76707999999999</v>
      </c>
      <c r="AE15" s="181">
        <f t="shared" si="23"/>
        <v>116.76707999999999</v>
      </c>
      <c r="AF15" s="181">
        <f t="shared" si="24"/>
        <v>116.76707999999999</v>
      </c>
      <c r="AG15" s="181">
        <f t="shared" si="25"/>
        <v>116.76707999999999</v>
      </c>
      <c r="AH15" s="181">
        <f t="shared" si="26"/>
        <v>116.76707999999999</v>
      </c>
      <c r="AI15" s="181">
        <f t="shared" si="27"/>
        <v>116.76707999999999</v>
      </c>
      <c r="AJ15" s="181">
        <f t="shared" si="28"/>
        <v>116.76707999999999</v>
      </c>
      <c r="AK15" s="181">
        <f t="shared" si="29"/>
        <v>116.76707999999999</v>
      </c>
      <c r="AL15" s="181">
        <f t="shared" si="30"/>
        <v>116.76707999999999</v>
      </c>
      <c r="AM15" s="181">
        <f t="shared" si="31"/>
        <v>116.76707999999999</v>
      </c>
      <c r="AN15" s="181">
        <f t="shared" si="32"/>
        <v>116.76707999999999</v>
      </c>
      <c r="AO15" s="182">
        <f t="shared" si="33"/>
        <v>116.76707999999999</v>
      </c>
      <c r="AP15" s="183">
        <f t="shared" si="34"/>
        <v>116.76707999999999</v>
      </c>
      <c r="AR15" s="305">
        <f t="shared" si="0"/>
        <v>137.00670719999999</v>
      </c>
      <c r="AS15" s="303">
        <f t="shared" si="35"/>
        <v>57.605092799999994</v>
      </c>
      <c r="AT15" s="307">
        <f>(AR15*AY2)+AS15</f>
        <v>194.61179999999999</v>
      </c>
      <c r="AU15" s="305">
        <f t="shared" si="36"/>
        <v>194.61179999999999</v>
      </c>
      <c r="AV15" s="306">
        <f t="shared" si="37"/>
        <v>194.61179999999999</v>
      </c>
      <c r="AW15" s="306">
        <f t="shared" si="38"/>
        <v>194.61179999999999</v>
      </c>
      <c r="AX15" s="306">
        <f t="shared" si="39"/>
        <v>194.61179999999999</v>
      </c>
      <c r="AY15" s="306">
        <f t="shared" si="40"/>
        <v>194.61179999999999</v>
      </c>
      <c r="AZ15" s="306">
        <f t="shared" si="41"/>
        <v>194.61179999999999</v>
      </c>
      <c r="BA15" s="306">
        <f t="shared" si="42"/>
        <v>194.61179999999999</v>
      </c>
      <c r="BB15" s="306">
        <f t="shared" si="43"/>
        <v>194.61179999999999</v>
      </c>
      <c r="BC15" s="306">
        <f t="shared" si="44"/>
        <v>194.61179999999999</v>
      </c>
      <c r="BD15" s="306">
        <f t="shared" si="45"/>
        <v>194.61179999999999</v>
      </c>
      <c r="BE15" s="306">
        <f t="shared" si="46"/>
        <v>194.61179999999999</v>
      </c>
      <c r="BF15" s="306">
        <f t="shared" si="47"/>
        <v>194.61179999999999</v>
      </c>
      <c r="BG15" s="306">
        <f t="shared" si="48"/>
        <v>194.61179999999999</v>
      </c>
      <c r="BH15" s="307">
        <f t="shared" si="49"/>
        <v>194.61179999999999</v>
      </c>
      <c r="BI15" s="312">
        <f t="shared" si="50"/>
        <v>194.61179999999999</v>
      </c>
    </row>
    <row r="16" spans="1:61" x14ac:dyDescent="0.25">
      <c r="A16" s="90" t="s">
        <v>17</v>
      </c>
      <c r="B16" s="19" t="s">
        <v>10</v>
      </c>
      <c r="C16" s="20">
        <v>109783</v>
      </c>
      <c r="D16" s="62">
        <v>5.8000000000000003E-2</v>
      </c>
      <c r="E16" s="21">
        <v>104.63</v>
      </c>
      <c r="F16" s="22">
        <v>1.73</v>
      </c>
      <c r="G16" s="29">
        <f t="shared" si="1"/>
        <v>181.00989999999999</v>
      </c>
      <c r="H16" s="179">
        <f t="shared" si="2"/>
        <v>108.60593999999999</v>
      </c>
      <c r="I16" s="180">
        <f t="shared" si="3"/>
        <v>108.60593999999999</v>
      </c>
      <c r="J16" s="181">
        <f t="shared" si="4"/>
        <v>108.60593999999999</v>
      </c>
      <c r="K16" s="181">
        <f t="shared" si="5"/>
        <v>108.60593999999999</v>
      </c>
      <c r="L16" s="181">
        <f t="shared" si="6"/>
        <v>108.60593999999999</v>
      </c>
      <c r="M16" s="181">
        <f t="shared" si="7"/>
        <v>108.60593999999999</v>
      </c>
      <c r="N16" s="181">
        <f t="shared" si="8"/>
        <v>108.60593999999999</v>
      </c>
      <c r="O16" s="181">
        <f t="shared" si="9"/>
        <v>108.60593999999999</v>
      </c>
      <c r="P16" s="181">
        <f t="shared" si="10"/>
        <v>108.60593999999999</v>
      </c>
      <c r="Q16" s="181">
        <f t="shared" si="11"/>
        <v>108.60593999999999</v>
      </c>
      <c r="R16" s="181">
        <f t="shared" si="12"/>
        <v>108.60593999999999</v>
      </c>
      <c r="S16" s="181">
        <f t="shared" si="13"/>
        <v>108.60593999999999</v>
      </c>
      <c r="T16" s="181">
        <f t="shared" si="14"/>
        <v>108.60593999999999</v>
      </c>
      <c r="U16" s="181">
        <f t="shared" si="15"/>
        <v>108.60593999999999</v>
      </c>
      <c r="V16" s="182">
        <f t="shared" si="16"/>
        <v>108.60593999999999</v>
      </c>
      <c r="W16" s="183">
        <f t="shared" si="17"/>
        <v>108.60593999999999</v>
      </c>
      <c r="X16" s="74"/>
      <c r="Y16" s="180">
        <f t="shared" si="18"/>
        <v>76.458581759999987</v>
      </c>
      <c r="Z16" s="181">
        <f t="shared" si="19"/>
        <v>32.147358240000003</v>
      </c>
      <c r="AA16" s="182">
        <f>(Y16*AF2)+Z16</f>
        <v>108.60593999999999</v>
      </c>
      <c r="AB16" s="180">
        <f t="shared" si="20"/>
        <v>108.60593999999999</v>
      </c>
      <c r="AC16" s="181">
        <f t="shared" si="21"/>
        <v>108.60593999999999</v>
      </c>
      <c r="AD16" s="181">
        <f t="shared" si="22"/>
        <v>108.60593999999999</v>
      </c>
      <c r="AE16" s="181">
        <f t="shared" si="23"/>
        <v>108.60593999999999</v>
      </c>
      <c r="AF16" s="181">
        <f t="shared" si="24"/>
        <v>108.60593999999999</v>
      </c>
      <c r="AG16" s="181">
        <f t="shared" si="25"/>
        <v>108.60593999999999</v>
      </c>
      <c r="AH16" s="181">
        <f t="shared" si="26"/>
        <v>108.60593999999999</v>
      </c>
      <c r="AI16" s="181">
        <f t="shared" si="27"/>
        <v>108.60593999999999</v>
      </c>
      <c r="AJ16" s="181">
        <f t="shared" si="28"/>
        <v>108.60593999999999</v>
      </c>
      <c r="AK16" s="181">
        <f t="shared" si="29"/>
        <v>108.60593999999999</v>
      </c>
      <c r="AL16" s="181">
        <f t="shared" si="30"/>
        <v>108.60593999999999</v>
      </c>
      <c r="AM16" s="181">
        <f t="shared" si="31"/>
        <v>108.60593999999999</v>
      </c>
      <c r="AN16" s="181">
        <f t="shared" si="32"/>
        <v>108.60593999999999</v>
      </c>
      <c r="AO16" s="182">
        <f t="shared" si="33"/>
        <v>108.60593999999999</v>
      </c>
      <c r="AP16" s="183">
        <f t="shared" si="34"/>
        <v>108.60593999999999</v>
      </c>
      <c r="AR16" s="305">
        <f t="shared" si="0"/>
        <v>127.43096959999998</v>
      </c>
      <c r="AS16" s="303">
        <f t="shared" si="35"/>
        <v>53.578930400000004</v>
      </c>
      <c r="AT16" s="307">
        <f>(AR16*AY2)+AS16</f>
        <v>181.00989999999999</v>
      </c>
      <c r="AU16" s="305">
        <f t="shared" si="36"/>
        <v>181.00989999999999</v>
      </c>
      <c r="AV16" s="306">
        <f t="shared" si="37"/>
        <v>181.00989999999999</v>
      </c>
      <c r="AW16" s="306">
        <f t="shared" si="38"/>
        <v>181.00989999999999</v>
      </c>
      <c r="AX16" s="306">
        <f t="shared" si="39"/>
        <v>181.00989999999999</v>
      </c>
      <c r="AY16" s="306">
        <f t="shared" si="40"/>
        <v>181.00989999999999</v>
      </c>
      <c r="AZ16" s="306">
        <f t="shared" si="41"/>
        <v>181.00989999999999</v>
      </c>
      <c r="BA16" s="306">
        <f t="shared" si="42"/>
        <v>181.00989999999999</v>
      </c>
      <c r="BB16" s="306">
        <f t="shared" si="43"/>
        <v>181.00989999999999</v>
      </c>
      <c r="BC16" s="306">
        <f t="shared" si="44"/>
        <v>181.00989999999999</v>
      </c>
      <c r="BD16" s="306">
        <f t="shared" si="45"/>
        <v>181.00989999999999</v>
      </c>
      <c r="BE16" s="306">
        <f t="shared" si="46"/>
        <v>181.00989999999999</v>
      </c>
      <c r="BF16" s="306">
        <f t="shared" si="47"/>
        <v>181.00989999999999</v>
      </c>
      <c r="BG16" s="306">
        <f t="shared" si="48"/>
        <v>181.00989999999999</v>
      </c>
      <c r="BH16" s="307">
        <f t="shared" si="49"/>
        <v>181.00989999999999</v>
      </c>
      <c r="BI16" s="312">
        <f t="shared" si="50"/>
        <v>181.00989999999999</v>
      </c>
    </row>
    <row r="17" spans="1:61" x14ac:dyDescent="0.25">
      <c r="A17" s="88" t="s">
        <v>18</v>
      </c>
      <c r="B17" s="15" t="s">
        <v>12</v>
      </c>
      <c r="C17" s="16">
        <v>8434</v>
      </c>
      <c r="D17" s="61">
        <v>5.0000000000000001E-3</v>
      </c>
      <c r="E17" s="8">
        <v>104.63</v>
      </c>
      <c r="F17" s="17">
        <v>1.72</v>
      </c>
      <c r="G17" s="28">
        <f t="shared" si="1"/>
        <v>179.96359999999999</v>
      </c>
      <c r="H17" s="174">
        <f t="shared" si="2"/>
        <v>107.97815999999999</v>
      </c>
      <c r="I17" s="175">
        <f t="shared" si="3"/>
        <v>107.97815999999999</v>
      </c>
      <c r="J17" s="176">
        <f t="shared" si="4"/>
        <v>107.97815999999999</v>
      </c>
      <c r="K17" s="176">
        <f t="shared" si="5"/>
        <v>107.97815999999999</v>
      </c>
      <c r="L17" s="176">
        <f t="shared" si="6"/>
        <v>107.97815999999999</v>
      </c>
      <c r="M17" s="176">
        <f t="shared" si="7"/>
        <v>107.97815999999999</v>
      </c>
      <c r="N17" s="176">
        <f t="shared" si="8"/>
        <v>107.97815999999999</v>
      </c>
      <c r="O17" s="176">
        <f t="shared" si="9"/>
        <v>107.97815999999999</v>
      </c>
      <c r="P17" s="176">
        <f t="shared" si="10"/>
        <v>107.97815999999999</v>
      </c>
      <c r="Q17" s="176">
        <f t="shared" si="11"/>
        <v>107.97815999999999</v>
      </c>
      <c r="R17" s="176">
        <f t="shared" si="12"/>
        <v>107.97815999999999</v>
      </c>
      <c r="S17" s="176">
        <f t="shared" si="13"/>
        <v>107.97815999999999</v>
      </c>
      <c r="T17" s="176">
        <f t="shared" si="14"/>
        <v>107.97815999999999</v>
      </c>
      <c r="U17" s="176">
        <f t="shared" si="15"/>
        <v>107.97815999999999</v>
      </c>
      <c r="V17" s="177">
        <f t="shared" si="16"/>
        <v>107.97815999999999</v>
      </c>
      <c r="W17" s="178">
        <f t="shared" si="17"/>
        <v>107.97815999999999</v>
      </c>
      <c r="X17" s="74"/>
      <c r="Y17" s="175">
        <f t="shared" si="18"/>
        <v>76.016624639999989</v>
      </c>
      <c r="Z17" s="176">
        <f t="shared" si="19"/>
        <v>31.961535359999999</v>
      </c>
      <c r="AA17" s="177">
        <f>(Y17*AF2)+Z17</f>
        <v>107.97815999999999</v>
      </c>
      <c r="AB17" s="175">
        <f t="shared" si="20"/>
        <v>107.97815999999999</v>
      </c>
      <c r="AC17" s="176">
        <f t="shared" si="21"/>
        <v>107.97815999999999</v>
      </c>
      <c r="AD17" s="176">
        <f t="shared" si="22"/>
        <v>107.97815999999999</v>
      </c>
      <c r="AE17" s="176">
        <f t="shared" si="23"/>
        <v>107.97815999999999</v>
      </c>
      <c r="AF17" s="176">
        <f t="shared" si="24"/>
        <v>107.97815999999999</v>
      </c>
      <c r="AG17" s="176">
        <f t="shared" si="25"/>
        <v>107.97815999999999</v>
      </c>
      <c r="AH17" s="176">
        <f t="shared" si="26"/>
        <v>107.97815999999999</v>
      </c>
      <c r="AI17" s="176">
        <f t="shared" si="27"/>
        <v>107.97815999999999</v>
      </c>
      <c r="AJ17" s="176">
        <f t="shared" si="28"/>
        <v>107.97815999999999</v>
      </c>
      <c r="AK17" s="176">
        <f t="shared" si="29"/>
        <v>107.97815999999999</v>
      </c>
      <c r="AL17" s="176">
        <f t="shared" si="30"/>
        <v>107.97815999999999</v>
      </c>
      <c r="AM17" s="176">
        <f t="shared" si="31"/>
        <v>107.97815999999999</v>
      </c>
      <c r="AN17" s="176">
        <f t="shared" si="32"/>
        <v>107.97815999999999</v>
      </c>
      <c r="AO17" s="177">
        <f t="shared" si="33"/>
        <v>107.97815999999999</v>
      </c>
      <c r="AP17" s="178">
        <f t="shared" si="34"/>
        <v>107.97815999999999</v>
      </c>
      <c r="AR17" s="302">
        <f t="shared" si="0"/>
        <v>126.69437439999999</v>
      </c>
      <c r="AS17" s="303">
        <f t="shared" si="35"/>
        <v>53.269225599999999</v>
      </c>
      <c r="AT17" s="304">
        <f>(AR17*AY2)+AS17</f>
        <v>179.96359999999999</v>
      </c>
      <c r="AU17" s="302">
        <f t="shared" si="36"/>
        <v>179.96359999999999</v>
      </c>
      <c r="AV17" s="303">
        <f t="shared" si="37"/>
        <v>179.96359999999999</v>
      </c>
      <c r="AW17" s="303">
        <f t="shared" si="38"/>
        <v>179.96359999999999</v>
      </c>
      <c r="AX17" s="303">
        <f t="shared" si="39"/>
        <v>179.96359999999999</v>
      </c>
      <c r="AY17" s="303">
        <f t="shared" si="40"/>
        <v>179.96359999999999</v>
      </c>
      <c r="AZ17" s="303">
        <f t="shared" si="41"/>
        <v>179.96359999999999</v>
      </c>
      <c r="BA17" s="303">
        <f t="shared" si="42"/>
        <v>179.96359999999999</v>
      </c>
      <c r="BB17" s="303">
        <f t="shared" si="43"/>
        <v>179.96359999999999</v>
      </c>
      <c r="BC17" s="303">
        <f t="shared" si="44"/>
        <v>179.96359999999999</v>
      </c>
      <c r="BD17" s="303">
        <f t="shared" si="45"/>
        <v>179.96359999999999</v>
      </c>
      <c r="BE17" s="303">
        <f t="shared" si="46"/>
        <v>179.96359999999999</v>
      </c>
      <c r="BF17" s="303">
        <f t="shared" si="47"/>
        <v>179.96359999999999</v>
      </c>
      <c r="BG17" s="303">
        <f t="shared" si="48"/>
        <v>179.96359999999999</v>
      </c>
      <c r="BH17" s="304">
        <f t="shared" si="49"/>
        <v>179.96359999999999</v>
      </c>
      <c r="BI17" s="317">
        <f t="shared" si="50"/>
        <v>179.96359999999999</v>
      </c>
    </row>
    <row r="18" spans="1:61" x14ac:dyDescent="0.25">
      <c r="A18" s="91" t="s">
        <v>19</v>
      </c>
      <c r="B18" s="19" t="s">
        <v>10</v>
      </c>
      <c r="C18" s="20">
        <v>114140</v>
      </c>
      <c r="D18" s="62">
        <v>6.0999999999999999E-2</v>
      </c>
      <c r="E18" s="21">
        <v>104.63</v>
      </c>
      <c r="F18" s="22">
        <v>1.62</v>
      </c>
      <c r="G18" s="29">
        <f t="shared" si="1"/>
        <v>169.50059999999999</v>
      </c>
      <c r="H18" s="179">
        <f t="shared" si="2"/>
        <v>101.70035999999999</v>
      </c>
      <c r="I18" s="180">
        <f t="shared" si="3"/>
        <v>101.70035999999999</v>
      </c>
      <c r="J18" s="181">
        <f t="shared" si="4"/>
        <v>101.70035999999999</v>
      </c>
      <c r="K18" s="181">
        <f t="shared" si="5"/>
        <v>101.70035999999999</v>
      </c>
      <c r="L18" s="181">
        <f t="shared" si="6"/>
        <v>101.70035999999999</v>
      </c>
      <c r="M18" s="181">
        <f t="shared" si="7"/>
        <v>101.70035999999999</v>
      </c>
      <c r="N18" s="181">
        <f t="shared" si="8"/>
        <v>101.70035999999999</v>
      </c>
      <c r="O18" s="181">
        <f t="shared" si="9"/>
        <v>101.70035999999999</v>
      </c>
      <c r="P18" s="181">
        <f t="shared" si="10"/>
        <v>101.70035999999999</v>
      </c>
      <c r="Q18" s="181">
        <f t="shared" si="11"/>
        <v>101.70035999999999</v>
      </c>
      <c r="R18" s="181">
        <f t="shared" si="12"/>
        <v>101.70035999999999</v>
      </c>
      <c r="S18" s="181">
        <f t="shared" si="13"/>
        <v>101.70035999999999</v>
      </c>
      <c r="T18" s="181">
        <f t="shared" si="14"/>
        <v>101.70035999999999</v>
      </c>
      <c r="U18" s="181">
        <f t="shared" si="15"/>
        <v>101.70035999999999</v>
      </c>
      <c r="V18" s="182">
        <f t="shared" si="16"/>
        <v>101.70035999999999</v>
      </c>
      <c r="W18" s="183">
        <f t="shared" si="17"/>
        <v>101.70035999999999</v>
      </c>
      <c r="X18" s="74"/>
      <c r="Y18" s="180">
        <f t="shared" si="18"/>
        <v>71.597053439999982</v>
      </c>
      <c r="Z18" s="181">
        <f t="shared" si="19"/>
        <v>30.103306560000007</v>
      </c>
      <c r="AA18" s="182">
        <f>(Y18*AF2)+Z18</f>
        <v>101.70035999999999</v>
      </c>
      <c r="AB18" s="180">
        <f t="shared" si="20"/>
        <v>101.70035999999999</v>
      </c>
      <c r="AC18" s="181">
        <f t="shared" si="21"/>
        <v>101.70035999999999</v>
      </c>
      <c r="AD18" s="181">
        <f t="shared" si="22"/>
        <v>101.70035999999999</v>
      </c>
      <c r="AE18" s="181">
        <f t="shared" si="23"/>
        <v>101.70035999999999</v>
      </c>
      <c r="AF18" s="181">
        <f t="shared" si="24"/>
        <v>101.70035999999999</v>
      </c>
      <c r="AG18" s="181">
        <f t="shared" si="25"/>
        <v>101.70035999999999</v>
      </c>
      <c r="AH18" s="181">
        <f t="shared" si="26"/>
        <v>101.70035999999999</v>
      </c>
      <c r="AI18" s="181">
        <f t="shared" si="27"/>
        <v>101.70035999999999</v>
      </c>
      <c r="AJ18" s="181">
        <f t="shared" si="28"/>
        <v>101.70035999999999</v>
      </c>
      <c r="AK18" s="181">
        <f t="shared" si="29"/>
        <v>101.70035999999999</v>
      </c>
      <c r="AL18" s="181">
        <f t="shared" si="30"/>
        <v>101.70035999999999</v>
      </c>
      <c r="AM18" s="181">
        <f t="shared" si="31"/>
        <v>101.70035999999999</v>
      </c>
      <c r="AN18" s="181">
        <f t="shared" si="32"/>
        <v>101.70035999999999</v>
      </c>
      <c r="AO18" s="182">
        <f t="shared" si="33"/>
        <v>101.70035999999999</v>
      </c>
      <c r="AP18" s="183">
        <f t="shared" si="34"/>
        <v>101.70035999999999</v>
      </c>
      <c r="AR18" s="305">
        <f t="shared" si="0"/>
        <v>119.32842239999999</v>
      </c>
      <c r="AS18" s="303">
        <f t="shared" si="35"/>
        <v>50.172177599999998</v>
      </c>
      <c r="AT18" s="307">
        <f>(AR18*AY2)+AS18</f>
        <v>169.50059999999999</v>
      </c>
      <c r="AU18" s="305">
        <f t="shared" si="36"/>
        <v>169.50059999999999</v>
      </c>
      <c r="AV18" s="306">
        <f t="shared" si="37"/>
        <v>169.50059999999999</v>
      </c>
      <c r="AW18" s="306">
        <f t="shared" si="38"/>
        <v>169.50059999999999</v>
      </c>
      <c r="AX18" s="306">
        <f t="shared" si="39"/>
        <v>169.50059999999999</v>
      </c>
      <c r="AY18" s="306">
        <f t="shared" si="40"/>
        <v>169.50059999999999</v>
      </c>
      <c r="AZ18" s="306">
        <f t="shared" si="41"/>
        <v>169.50059999999999</v>
      </c>
      <c r="BA18" s="306">
        <f t="shared" si="42"/>
        <v>169.50059999999999</v>
      </c>
      <c r="BB18" s="306">
        <f t="shared" si="43"/>
        <v>169.50059999999999</v>
      </c>
      <c r="BC18" s="306">
        <f t="shared" si="44"/>
        <v>169.50059999999999</v>
      </c>
      <c r="BD18" s="306">
        <f t="shared" si="45"/>
        <v>169.50059999999999</v>
      </c>
      <c r="BE18" s="306">
        <f t="shared" si="46"/>
        <v>169.50059999999999</v>
      </c>
      <c r="BF18" s="306">
        <f t="shared" si="47"/>
        <v>169.50059999999999</v>
      </c>
      <c r="BG18" s="306">
        <f t="shared" si="48"/>
        <v>169.50059999999999</v>
      </c>
      <c r="BH18" s="307">
        <f t="shared" si="49"/>
        <v>169.50059999999999</v>
      </c>
      <c r="BI18" s="312">
        <f t="shared" si="50"/>
        <v>169.50059999999999</v>
      </c>
    </row>
    <row r="19" spans="1:61" x14ac:dyDescent="0.25">
      <c r="A19" s="92" t="s">
        <v>20</v>
      </c>
      <c r="B19" s="15" t="s">
        <v>10</v>
      </c>
      <c r="C19" s="16">
        <v>2021</v>
      </c>
      <c r="D19" s="61">
        <v>1E-3</v>
      </c>
      <c r="E19" s="8">
        <v>104.63</v>
      </c>
      <c r="F19" s="17">
        <v>1.57</v>
      </c>
      <c r="G19" s="28">
        <f t="shared" si="1"/>
        <v>164.26910000000001</v>
      </c>
      <c r="H19" s="174">
        <f t="shared" si="2"/>
        <v>98.561459999999997</v>
      </c>
      <c r="I19" s="175">
        <f t="shared" si="3"/>
        <v>98.561459999999997</v>
      </c>
      <c r="J19" s="176">
        <f t="shared" si="4"/>
        <v>98.561459999999997</v>
      </c>
      <c r="K19" s="176">
        <f t="shared" si="5"/>
        <v>98.561459999999997</v>
      </c>
      <c r="L19" s="176">
        <f t="shared" si="6"/>
        <v>98.561459999999997</v>
      </c>
      <c r="M19" s="176">
        <f t="shared" si="7"/>
        <v>98.561459999999997</v>
      </c>
      <c r="N19" s="176">
        <f t="shared" si="8"/>
        <v>98.561459999999997</v>
      </c>
      <c r="O19" s="176">
        <f t="shared" si="9"/>
        <v>98.561459999999997</v>
      </c>
      <c r="P19" s="176">
        <f t="shared" si="10"/>
        <v>98.561459999999997</v>
      </c>
      <c r="Q19" s="176">
        <f t="shared" si="11"/>
        <v>98.561459999999997</v>
      </c>
      <c r="R19" s="176">
        <f t="shared" si="12"/>
        <v>98.561459999999997</v>
      </c>
      <c r="S19" s="176">
        <f t="shared" si="13"/>
        <v>98.561459999999997</v>
      </c>
      <c r="T19" s="176">
        <f t="shared" si="14"/>
        <v>98.561459999999997</v>
      </c>
      <c r="U19" s="176">
        <f t="shared" si="15"/>
        <v>98.561459999999997</v>
      </c>
      <c r="V19" s="177">
        <f t="shared" si="16"/>
        <v>98.561459999999997</v>
      </c>
      <c r="W19" s="178">
        <f t="shared" si="17"/>
        <v>98.561459999999997</v>
      </c>
      <c r="X19" s="74"/>
      <c r="Y19" s="175">
        <f t="shared" si="18"/>
        <v>69.387267839999993</v>
      </c>
      <c r="Z19" s="176">
        <f t="shared" si="19"/>
        <v>29.174192160000004</v>
      </c>
      <c r="AA19" s="177">
        <f>(Y19*AF2)+Z19</f>
        <v>98.561459999999997</v>
      </c>
      <c r="AB19" s="175">
        <f t="shared" si="20"/>
        <v>98.561459999999997</v>
      </c>
      <c r="AC19" s="176">
        <f t="shared" si="21"/>
        <v>98.561459999999997</v>
      </c>
      <c r="AD19" s="176">
        <f t="shared" si="22"/>
        <v>98.561459999999997</v>
      </c>
      <c r="AE19" s="176">
        <f t="shared" si="23"/>
        <v>98.561459999999997</v>
      </c>
      <c r="AF19" s="176">
        <f t="shared" si="24"/>
        <v>98.561459999999997</v>
      </c>
      <c r="AG19" s="176">
        <f t="shared" si="25"/>
        <v>98.561459999999997</v>
      </c>
      <c r="AH19" s="176">
        <f t="shared" si="26"/>
        <v>98.561459999999997</v>
      </c>
      <c r="AI19" s="176">
        <f t="shared" si="27"/>
        <v>98.561459999999997</v>
      </c>
      <c r="AJ19" s="176">
        <f t="shared" si="28"/>
        <v>98.561459999999997</v>
      </c>
      <c r="AK19" s="176">
        <f t="shared" si="29"/>
        <v>98.561459999999997</v>
      </c>
      <c r="AL19" s="176">
        <f t="shared" si="30"/>
        <v>98.561459999999997</v>
      </c>
      <c r="AM19" s="176">
        <f t="shared" si="31"/>
        <v>98.561459999999997</v>
      </c>
      <c r="AN19" s="176">
        <f t="shared" si="32"/>
        <v>98.561459999999997</v>
      </c>
      <c r="AO19" s="177">
        <f t="shared" si="33"/>
        <v>98.561459999999997</v>
      </c>
      <c r="AP19" s="178">
        <f t="shared" si="34"/>
        <v>98.561459999999997</v>
      </c>
      <c r="AR19" s="302">
        <f t="shared" si="0"/>
        <v>115.6454464</v>
      </c>
      <c r="AS19" s="303">
        <f t="shared" si="35"/>
        <v>48.623653600000011</v>
      </c>
      <c r="AT19" s="304">
        <f>(AR19*AY2)+AS19</f>
        <v>164.26910000000001</v>
      </c>
      <c r="AU19" s="302">
        <f t="shared" si="36"/>
        <v>164.26910000000001</v>
      </c>
      <c r="AV19" s="303">
        <f t="shared" si="37"/>
        <v>164.26910000000001</v>
      </c>
      <c r="AW19" s="303">
        <f t="shared" si="38"/>
        <v>164.26910000000001</v>
      </c>
      <c r="AX19" s="303">
        <f t="shared" si="39"/>
        <v>164.26910000000001</v>
      </c>
      <c r="AY19" s="303">
        <f t="shared" si="40"/>
        <v>164.26910000000001</v>
      </c>
      <c r="AZ19" s="303">
        <f t="shared" si="41"/>
        <v>164.26910000000001</v>
      </c>
      <c r="BA19" s="303">
        <f t="shared" si="42"/>
        <v>164.26910000000001</v>
      </c>
      <c r="BB19" s="303">
        <f t="shared" si="43"/>
        <v>164.26910000000001</v>
      </c>
      <c r="BC19" s="303">
        <f t="shared" si="44"/>
        <v>164.26910000000001</v>
      </c>
      <c r="BD19" s="303">
        <f t="shared" si="45"/>
        <v>164.26910000000001</v>
      </c>
      <c r="BE19" s="303">
        <f t="shared" si="46"/>
        <v>164.26910000000001</v>
      </c>
      <c r="BF19" s="303">
        <f t="shared" si="47"/>
        <v>164.26910000000001</v>
      </c>
      <c r="BG19" s="303">
        <f t="shared" si="48"/>
        <v>164.26910000000001</v>
      </c>
      <c r="BH19" s="304">
        <f t="shared" si="49"/>
        <v>164.26910000000001</v>
      </c>
      <c r="BI19" s="317">
        <f t="shared" si="50"/>
        <v>164.26910000000001</v>
      </c>
    </row>
    <row r="20" spans="1:61" x14ac:dyDescent="0.25">
      <c r="A20" s="92" t="s">
        <v>21</v>
      </c>
      <c r="B20" s="15" t="s">
        <v>12</v>
      </c>
      <c r="C20" s="16">
        <v>17239</v>
      </c>
      <c r="D20" s="61">
        <v>0.01</v>
      </c>
      <c r="E20" s="8">
        <v>104.63</v>
      </c>
      <c r="F20" s="17">
        <v>1.55</v>
      </c>
      <c r="G20" s="28">
        <f t="shared" si="1"/>
        <v>162.1765</v>
      </c>
      <c r="H20" s="174">
        <f t="shared" si="2"/>
        <v>97.305899999999994</v>
      </c>
      <c r="I20" s="175">
        <f t="shared" si="3"/>
        <v>97.305899999999994</v>
      </c>
      <c r="J20" s="176">
        <f t="shared" si="4"/>
        <v>97.305899999999994</v>
      </c>
      <c r="K20" s="176">
        <f t="shared" si="5"/>
        <v>97.305899999999994</v>
      </c>
      <c r="L20" s="176">
        <f t="shared" si="6"/>
        <v>97.305899999999994</v>
      </c>
      <c r="M20" s="176">
        <f t="shared" si="7"/>
        <v>97.305899999999994</v>
      </c>
      <c r="N20" s="176">
        <f t="shared" si="8"/>
        <v>97.305899999999994</v>
      </c>
      <c r="O20" s="176">
        <f t="shared" si="9"/>
        <v>97.305899999999994</v>
      </c>
      <c r="P20" s="176">
        <f t="shared" si="10"/>
        <v>97.305899999999994</v>
      </c>
      <c r="Q20" s="176">
        <f t="shared" si="11"/>
        <v>97.305899999999994</v>
      </c>
      <c r="R20" s="176">
        <f t="shared" si="12"/>
        <v>97.305899999999994</v>
      </c>
      <c r="S20" s="176">
        <f t="shared" si="13"/>
        <v>97.305899999999994</v>
      </c>
      <c r="T20" s="176">
        <f t="shared" si="14"/>
        <v>97.305899999999994</v>
      </c>
      <c r="U20" s="176">
        <f t="shared" si="15"/>
        <v>97.305899999999994</v>
      </c>
      <c r="V20" s="177">
        <f t="shared" si="16"/>
        <v>97.305899999999994</v>
      </c>
      <c r="W20" s="178">
        <f t="shared" si="17"/>
        <v>97.305899999999994</v>
      </c>
      <c r="X20" s="74"/>
      <c r="Y20" s="175">
        <f t="shared" si="18"/>
        <v>68.503353599999997</v>
      </c>
      <c r="Z20" s="176">
        <f t="shared" si="19"/>
        <v>28.802546399999997</v>
      </c>
      <c r="AA20" s="177">
        <f>(Y20*AF2)+Z20</f>
        <v>97.305899999999994</v>
      </c>
      <c r="AB20" s="175">
        <f t="shared" si="20"/>
        <v>97.305899999999994</v>
      </c>
      <c r="AC20" s="176">
        <f t="shared" si="21"/>
        <v>97.305899999999994</v>
      </c>
      <c r="AD20" s="176">
        <f t="shared" si="22"/>
        <v>97.305899999999994</v>
      </c>
      <c r="AE20" s="176">
        <f t="shared" si="23"/>
        <v>97.305899999999994</v>
      </c>
      <c r="AF20" s="176">
        <f t="shared" si="24"/>
        <v>97.305899999999994</v>
      </c>
      <c r="AG20" s="176">
        <f t="shared" si="25"/>
        <v>97.305899999999994</v>
      </c>
      <c r="AH20" s="176">
        <f t="shared" si="26"/>
        <v>97.305899999999994</v>
      </c>
      <c r="AI20" s="176">
        <f t="shared" si="27"/>
        <v>97.305899999999994</v>
      </c>
      <c r="AJ20" s="176">
        <f t="shared" si="28"/>
        <v>97.305899999999994</v>
      </c>
      <c r="AK20" s="176">
        <f t="shared" si="29"/>
        <v>97.305899999999994</v>
      </c>
      <c r="AL20" s="176">
        <f t="shared" si="30"/>
        <v>97.305899999999994</v>
      </c>
      <c r="AM20" s="176">
        <f t="shared" si="31"/>
        <v>97.305899999999994</v>
      </c>
      <c r="AN20" s="176">
        <f t="shared" si="32"/>
        <v>97.305899999999994</v>
      </c>
      <c r="AO20" s="177">
        <f t="shared" si="33"/>
        <v>97.305899999999994</v>
      </c>
      <c r="AP20" s="178">
        <f t="shared" si="34"/>
        <v>97.305899999999994</v>
      </c>
      <c r="AR20" s="302">
        <f t="shared" si="0"/>
        <v>114.17225599999999</v>
      </c>
      <c r="AS20" s="303">
        <f t="shared" si="35"/>
        <v>48.004244000000014</v>
      </c>
      <c r="AT20" s="304">
        <f>(AR20*AY2)+AS20</f>
        <v>162.1765</v>
      </c>
      <c r="AU20" s="302">
        <f t="shared" si="36"/>
        <v>162.1765</v>
      </c>
      <c r="AV20" s="303">
        <f t="shared" si="37"/>
        <v>162.1765</v>
      </c>
      <c r="AW20" s="303">
        <f t="shared" si="38"/>
        <v>162.1765</v>
      </c>
      <c r="AX20" s="303">
        <f t="shared" si="39"/>
        <v>162.1765</v>
      </c>
      <c r="AY20" s="303">
        <f t="shared" si="40"/>
        <v>162.1765</v>
      </c>
      <c r="AZ20" s="303">
        <f t="shared" si="41"/>
        <v>162.1765</v>
      </c>
      <c r="BA20" s="303">
        <f t="shared" si="42"/>
        <v>162.1765</v>
      </c>
      <c r="BB20" s="303">
        <f t="shared" si="43"/>
        <v>162.1765</v>
      </c>
      <c r="BC20" s="303">
        <f t="shared" si="44"/>
        <v>162.1765</v>
      </c>
      <c r="BD20" s="303">
        <f t="shared" si="45"/>
        <v>162.1765</v>
      </c>
      <c r="BE20" s="303">
        <f t="shared" si="46"/>
        <v>162.1765</v>
      </c>
      <c r="BF20" s="303">
        <f t="shared" si="47"/>
        <v>162.1765</v>
      </c>
      <c r="BG20" s="303">
        <f t="shared" si="48"/>
        <v>162.1765</v>
      </c>
      <c r="BH20" s="304">
        <f t="shared" si="49"/>
        <v>162.1765</v>
      </c>
      <c r="BI20" s="317">
        <f t="shared" si="50"/>
        <v>162.1765</v>
      </c>
    </row>
    <row r="21" spans="1:61" x14ac:dyDescent="0.25">
      <c r="A21" s="92" t="s">
        <v>22</v>
      </c>
      <c r="B21" s="15" t="s">
        <v>10</v>
      </c>
      <c r="C21" s="16">
        <v>88186</v>
      </c>
      <c r="D21" s="61">
        <v>4.7E-2</v>
      </c>
      <c r="E21" s="8">
        <v>104.63</v>
      </c>
      <c r="F21" s="17">
        <v>1.47</v>
      </c>
      <c r="G21" s="28">
        <f t="shared" si="1"/>
        <v>153.80609999999999</v>
      </c>
      <c r="H21" s="174">
        <f t="shared" si="2"/>
        <v>92.283659999999983</v>
      </c>
      <c r="I21" s="175">
        <f t="shared" si="3"/>
        <v>92.283659999999983</v>
      </c>
      <c r="J21" s="176">
        <f t="shared" si="4"/>
        <v>92.283659999999983</v>
      </c>
      <c r="K21" s="176">
        <f t="shared" si="5"/>
        <v>92.283659999999983</v>
      </c>
      <c r="L21" s="176">
        <f t="shared" si="6"/>
        <v>92.283659999999983</v>
      </c>
      <c r="M21" s="176">
        <f t="shared" si="7"/>
        <v>92.283659999999983</v>
      </c>
      <c r="N21" s="176">
        <f t="shared" si="8"/>
        <v>92.283659999999983</v>
      </c>
      <c r="O21" s="176">
        <f t="shared" si="9"/>
        <v>92.283659999999983</v>
      </c>
      <c r="P21" s="176">
        <f t="shared" si="10"/>
        <v>92.283659999999983</v>
      </c>
      <c r="Q21" s="176">
        <f t="shared" si="11"/>
        <v>92.283659999999983</v>
      </c>
      <c r="R21" s="176">
        <f t="shared" si="12"/>
        <v>92.283659999999983</v>
      </c>
      <c r="S21" s="176">
        <f t="shared" si="13"/>
        <v>92.283659999999983</v>
      </c>
      <c r="T21" s="176">
        <f t="shared" si="14"/>
        <v>92.283659999999983</v>
      </c>
      <c r="U21" s="176">
        <f t="shared" si="15"/>
        <v>92.283659999999983</v>
      </c>
      <c r="V21" s="177">
        <f t="shared" si="16"/>
        <v>92.283659999999983</v>
      </c>
      <c r="W21" s="178">
        <f t="shared" si="17"/>
        <v>92.283659999999983</v>
      </c>
      <c r="X21" s="74"/>
      <c r="Y21" s="175">
        <f t="shared" si="18"/>
        <v>64.967696639999986</v>
      </c>
      <c r="Z21" s="176">
        <f t="shared" si="19"/>
        <v>27.315963359999998</v>
      </c>
      <c r="AA21" s="177">
        <f>(Y21*AF2)+Z21</f>
        <v>92.283659999999983</v>
      </c>
      <c r="AB21" s="175">
        <f t="shared" si="20"/>
        <v>92.283659999999983</v>
      </c>
      <c r="AC21" s="176">
        <f t="shared" si="21"/>
        <v>92.283659999999983</v>
      </c>
      <c r="AD21" s="176">
        <f t="shared" si="22"/>
        <v>92.283659999999983</v>
      </c>
      <c r="AE21" s="176">
        <f t="shared" si="23"/>
        <v>92.283659999999983</v>
      </c>
      <c r="AF21" s="176">
        <f t="shared" si="24"/>
        <v>92.283659999999983</v>
      </c>
      <c r="AG21" s="176">
        <f t="shared" si="25"/>
        <v>92.283659999999983</v>
      </c>
      <c r="AH21" s="176">
        <f t="shared" si="26"/>
        <v>92.283659999999983</v>
      </c>
      <c r="AI21" s="176">
        <f t="shared" si="27"/>
        <v>92.283659999999983</v>
      </c>
      <c r="AJ21" s="176">
        <f t="shared" si="28"/>
        <v>92.283659999999983</v>
      </c>
      <c r="AK21" s="176">
        <f t="shared" si="29"/>
        <v>92.283659999999983</v>
      </c>
      <c r="AL21" s="176">
        <f t="shared" si="30"/>
        <v>92.283659999999983</v>
      </c>
      <c r="AM21" s="176">
        <f t="shared" si="31"/>
        <v>92.283659999999983</v>
      </c>
      <c r="AN21" s="176">
        <f t="shared" si="32"/>
        <v>92.283659999999983</v>
      </c>
      <c r="AO21" s="177">
        <f t="shared" si="33"/>
        <v>92.283659999999983</v>
      </c>
      <c r="AP21" s="178">
        <f t="shared" si="34"/>
        <v>92.283659999999983</v>
      </c>
      <c r="AR21" s="302">
        <f t="shared" si="0"/>
        <v>108.27949439999999</v>
      </c>
      <c r="AS21" s="303">
        <f t="shared" si="35"/>
        <v>45.526605599999996</v>
      </c>
      <c r="AT21" s="304">
        <f>(AR21*AY2)+AS21</f>
        <v>153.80609999999999</v>
      </c>
      <c r="AU21" s="302">
        <f t="shared" si="36"/>
        <v>153.80609999999999</v>
      </c>
      <c r="AV21" s="303">
        <f t="shared" si="37"/>
        <v>153.80609999999999</v>
      </c>
      <c r="AW21" s="303">
        <f t="shared" si="38"/>
        <v>153.80609999999999</v>
      </c>
      <c r="AX21" s="303">
        <f t="shared" si="39"/>
        <v>153.80609999999999</v>
      </c>
      <c r="AY21" s="303">
        <f t="shared" si="40"/>
        <v>153.80609999999999</v>
      </c>
      <c r="AZ21" s="303">
        <f t="shared" si="41"/>
        <v>153.80609999999999</v>
      </c>
      <c r="BA21" s="303">
        <f t="shared" si="42"/>
        <v>153.80609999999999</v>
      </c>
      <c r="BB21" s="303">
        <f t="shared" si="43"/>
        <v>153.80609999999999</v>
      </c>
      <c r="BC21" s="303">
        <f t="shared" si="44"/>
        <v>153.80609999999999</v>
      </c>
      <c r="BD21" s="303">
        <f t="shared" si="45"/>
        <v>153.80609999999999</v>
      </c>
      <c r="BE21" s="303">
        <f t="shared" si="46"/>
        <v>153.80609999999999</v>
      </c>
      <c r="BF21" s="303">
        <f t="shared" si="47"/>
        <v>153.80609999999999</v>
      </c>
      <c r="BG21" s="303">
        <f t="shared" si="48"/>
        <v>153.80609999999999</v>
      </c>
      <c r="BH21" s="304">
        <f t="shared" si="49"/>
        <v>153.80609999999999</v>
      </c>
      <c r="BI21" s="317">
        <f t="shared" si="50"/>
        <v>153.80609999999999</v>
      </c>
    </row>
    <row r="22" spans="1:61" x14ac:dyDescent="0.25">
      <c r="A22" s="90" t="s">
        <v>23</v>
      </c>
      <c r="B22" s="19" t="s">
        <v>12</v>
      </c>
      <c r="C22" s="20">
        <v>183343</v>
      </c>
      <c r="D22" s="62">
        <v>9.8000000000000004E-2</v>
      </c>
      <c r="E22" s="21">
        <v>104.63</v>
      </c>
      <c r="F22" s="22">
        <v>1.43</v>
      </c>
      <c r="G22" s="29">
        <f t="shared" si="1"/>
        <v>149.62089999999998</v>
      </c>
      <c r="H22" s="179">
        <f t="shared" si="2"/>
        <v>89.772539999999978</v>
      </c>
      <c r="I22" s="180">
        <f t="shared" si="3"/>
        <v>89.772539999999978</v>
      </c>
      <c r="J22" s="181">
        <f t="shared" si="4"/>
        <v>89.772539999999978</v>
      </c>
      <c r="K22" s="181">
        <f t="shared" si="5"/>
        <v>89.772539999999978</v>
      </c>
      <c r="L22" s="181">
        <f t="shared" si="6"/>
        <v>89.772539999999978</v>
      </c>
      <c r="M22" s="181">
        <f t="shared" si="7"/>
        <v>89.772539999999978</v>
      </c>
      <c r="N22" s="181">
        <f t="shared" si="8"/>
        <v>89.772539999999978</v>
      </c>
      <c r="O22" s="181">
        <f t="shared" si="9"/>
        <v>89.772539999999978</v>
      </c>
      <c r="P22" s="181">
        <f t="shared" si="10"/>
        <v>89.772539999999978</v>
      </c>
      <c r="Q22" s="181">
        <f t="shared" si="11"/>
        <v>89.772539999999978</v>
      </c>
      <c r="R22" s="181">
        <f t="shared" si="12"/>
        <v>89.772539999999978</v>
      </c>
      <c r="S22" s="181">
        <f t="shared" si="13"/>
        <v>89.772539999999978</v>
      </c>
      <c r="T22" s="181">
        <f t="shared" si="14"/>
        <v>89.772539999999978</v>
      </c>
      <c r="U22" s="181">
        <f t="shared" si="15"/>
        <v>89.772539999999978</v>
      </c>
      <c r="V22" s="182">
        <f t="shared" si="16"/>
        <v>89.772539999999978</v>
      </c>
      <c r="W22" s="184">
        <f t="shared" si="17"/>
        <v>89.772539999999978</v>
      </c>
      <c r="X22" s="74"/>
      <c r="Y22" s="180">
        <f t="shared" si="18"/>
        <v>63.19986815999998</v>
      </c>
      <c r="Z22" s="181">
        <f t="shared" si="19"/>
        <v>26.572671839999998</v>
      </c>
      <c r="AA22" s="182">
        <f>(Y22*AF2)+Z22</f>
        <v>89.772539999999978</v>
      </c>
      <c r="AB22" s="180">
        <f t="shared" si="20"/>
        <v>89.772539999999978</v>
      </c>
      <c r="AC22" s="181">
        <f t="shared" si="21"/>
        <v>89.772539999999978</v>
      </c>
      <c r="AD22" s="181">
        <f t="shared" si="22"/>
        <v>89.772539999999978</v>
      </c>
      <c r="AE22" s="181">
        <f t="shared" si="23"/>
        <v>89.772539999999978</v>
      </c>
      <c r="AF22" s="181">
        <f t="shared" si="24"/>
        <v>89.772539999999978</v>
      </c>
      <c r="AG22" s="181">
        <f t="shared" si="25"/>
        <v>89.772539999999978</v>
      </c>
      <c r="AH22" s="181">
        <f t="shared" si="26"/>
        <v>89.772539999999978</v>
      </c>
      <c r="AI22" s="181">
        <f t="shared" si="27"/>
        <v>89.772539999999978</v>
      </c>
      <c r="AJ22" s="181">
        <f t="shared" si="28"/>
        <v>89.772539999999978</v>
      </c>
      <c r="AK22" s="181">
        <f t="shared" si="29"/>
        <v>89.772539999999978</v>
      </c>
      <c r="AL22" s="181">
        <f t="shared" si="30"/>
        <v>89.772539999999978</v>
      </c>
      <c r="AM22" s="181">
        <f t="shared" si="31"/>
        <v>89.772539999999978</v>
      </c>
      <c r="AN22" s="181">
        <f t="shared" si="32"/>
        <v>89.772539999999978</v>
      </c>
      <c r="AO22" s="182">
        <f t="shared" si="33"/>
        <v>89.772539999999978</v>
      </c>
      <c r="AP22" s="184">
        <f t="shared" si="34"/>
        <v>89.772539999999978</v>
      </c>
      <c r="AR22" s="305">
        <f t="shared" si="0"/>
        <v>105.33311359999998</v>
      </c>
      <c r="AS22" s="303">
        <f t="shared" si="35"/>
        <v>44.287786400000002</v>
      </c>
      <c r="AT22" s="307">
        <f>(AR22*AY2)+AS22</f>
        <v>149.62089999999998</v>
      </c>
      <c r="AU22" s="305">
        <f t="shared" si="36"/>
        <v>149.62089999999998</v>
      </c>
      <c r="AV22" s="306">
        <f t="shared" si="37"/>
        <v>149.62089999999998</v>
      </c>
      <c r="AW22" s="306">
        <f t="shared" si="38"/>
        <v>149.62089999999998</v>
      </c>
      <c r="AX22" s="306">
        <f t="shared" si="39"/>
        <v>149.62089999999998</v>
      </c>
      <c r="AY22" s="306">
        <f t="shared" si="40"/>
        <v>149.62089999999998</v>
      </c>
      <c r="AZ22" s="306">
        <f t="shared" si="41"/>
        <v>149.62089999999998</v>
      </c>
      <c r="BA22" s="306">
        <f t="shared" si="42"/>
        <v>149.62089999999998</v>
      </c>
      <c r="BB22" s="306">
        <f t="shared" si="43"/>
        <v>149.62089999999998</v>
      </c>
      <c r="BC22" s="306">
        <f t="shared" si="44"/>
        <v>149.62089999999998</v>
      </c>
      <c r="BD22" s="306">
        <f t="shared" si="45"/>
        <v>149.62089999999998</v>
      </c>
      <c r="BE22" s="306">
        <f t="shared" si="46"/>
        <v>149.62089999999998</v>
      </c>
      <c r="BF22" s="306">
        <f t="shared" si="47"/>
        <v>149.62089999999998</v>
      </c>
      <c r="BG22" s="306">
        <f t="shared" si="48"/>
        <v>149.62089999999998</v>
      </c>
      <c r="BH22" s="307">
        <f t="shared" si="49"/>
        <v>149.62089999999998</v>
      </c>
      <c r="BI22" s="323">
        <f t="shared" si="50"/>
        <v>149.62089999999998</v>
      </c>
    </row>
    <row r="23" spans="1:61" x14ac:dyDescent="0.25">
      <c r="A23" s="91" t="s">
        <v>24</v>
      </c>
      <c r="B23" s="19" t="s">
        <v>12</v>
      </c>
      <c r="C23" s="20">
        <v>466468</v>
      </c>
      <c r="D23" s="62">
        <v>0.25</v>
      </c>
      <c r="E23" s="21">
        <v>104.63</v>
      </c>
      <c r="F23" s="22">
        <v>1.34</v>
      </c>
      <c r="G23" s="29">
        <f t="shared" si="1"/>
        <v>140.20420000000001</v>
      </c>
      <c r="H23" s="179">
        <f t="shared" si="2"/>
        <v>84.122520000000009</v>
      </c>
      <c r="I23" s="180">
        <f t="shared" si="3"/>
        <v>84.122520000000009</v>
      </c>
      <c r="J23" s="181">
        <f t="shared" si="4"/>
        <v>84.122520000000009</v>
      </c>
      <c r="K23" s="181">
        <f t="shared" si="5"/>
        <v>84.122520000000009</v>
      </c>
      <c r="L23" s="181">
        <f t="shared" si="6"/>
        <v>84.122520000000009</v>
      </c>
      <c r="M23" s="181">
        <f t="shared" si="7"/>
        <v>84.122520000000009</v>
      </c>
      <c r="N23" s="181">
        <f t="shared" si="8"/>
        <v>84.122520000000009</v>
      </c>
      <c r="O23" s="181">
        <f t="shared" si="9"/>
        <v>84.122520000000009</v>
      </c>
      <c r="P23" s="181">
        <f t="shared" si="10"/>
        <v>84.122520000000009</v>
      </c>
      <c r="Q23" s="181">
        <f t="shared" si="11"/>
        <v>84.122520000000009</v>
      </c>
      <c r="R23" s="181">
        <f t="shared" si="12"/>
        <v>84.122520000000009</v>
      </c>
      <c r="S23" s="181">
        <f t="shared" si="13"/>
        <v>84.122520000000009</v>
      </c>
      <c r="T23" s="181">
        <f t="shared" si="14"/>
        <v>84.122520000000009</v>
      </c>
      <c r="U23" s="181">
        <f t="shared" si="15"/>
        <v>84.122520000000009</v>
      </c>
      <c r="V23" s="182">
        <f t="shared" si="16"/>
        <v>84.122520000000009</v>
      </c>
      <c r="W23" s="184">
        <f t="shared" si="17"/>
        <v>84.122520000000009</v>
      </c>
      <c r="X23" s="74"/>
      <c r="Y23" s="180">
        <f t="shared" si="18"/>
        <v>59.222254080000006</v>
      </c>
      <c r="Z23" s="181">
        <f t="shared" si="19"/>
        <v>24.900265920000002</v>
      </c>
      <c r="AA23" s="182">
        <f>(Y23*AF2)+Z23</f>
        <v>84.122520000000009</v>
      </c>
      <c r="AB23" s="180">
        <f t="shared" si="20"/>
        <v>84.122520000000009</v>
      </c>
      <c r="AC23" s="181">
        <f t="shared" si="21"/>
        <v>84.122520000000009</v>
      </c>
      <c r="AD23" s="181">
        <f t="shared" si="22"/>
        <v>84.122520000000009</v>
      </c>
      <c r="AE23" s="181">
        <f t="shared" si="23"/>
        <v>84.122520000000009</v>
      </c>
      <c r="AF23" s="181">
        <f t="shared" si="24"/>
        <v>84.122520000000009</v>
      </c>
      <c r="AG23" s="181">
        <f t="shared" si="25"/>
        <v>84.122520000000009</v>
      </c>
      <c r="AH23" s="181">
        <f t="shared" si="26"/>
        <v>84.122520000000009</v>
      </c>
      <c r="AI23" s="181">
        <f t="shared" si="27"/>
        <v>84.122520000000009</v>
      </c>
      <c r="AJ23" s="181">
        <f t="shared" si="28"/>
        <v>84.122520000000009</v>
      </c>
      <c r="AK23" s="181">
        <f t="shared" si="29"/>
        <v>84.122520000000009</v>
      </c>
      <c r="AL23" s="181">
        <f t="shared" si="30"/>
        <v>84.122520000000009</v>
      </c>
      <c r="AM23" s="181">
        <f t="shared" si="31"/>
        <v>84.122520000000009</v>
      </c>
      <c r="AN23" s="181">
        <f t="shared" si="32"/>
        <v>84.122520000000009</v>
      </c>
      <c r="AO23" s="182">
        <f t="shared" si="33"/>
        <v>84.122520000000009</v>
      </c>
      <c r="AP23" s="184">
        <f t="shared" si="34"/>
        <v>84.122520000000009</v>
      </c>
      <c r="AR23" s="305">
        <f t="shared" si="0"/>
        <v>98.703756800000008</v>
      </c>
      <c r="AS23" s="303">
        <f t="shared" si="35"/>
        <v>41.500443200000007</v>
      </c>
      <c r="AT23" s="307">
        <f>(AR23*AY2)+AS23</f>
        <v>140.20420000000001</v>
      </c>
      <c r="AU23" s="305">
        <f t="shared" si="36"/>
        <v>140.20420000000001</v>
      </c>
      <c r="AV23" s="306">
        <f t="shared" si="37"/>
        <v>140.20420000000001</v>
      </c>
      <c r="AW23" s="306">
        <f t="shared" si="38"/>
        <v>140.20420000000001</v>
      </c>
      <c r="AX23" s="306">
        <f t="shared" si="39"/>
        <v>140.20420000000001</v>
      </c>
      <c r="AY23" s="306">
        <f t="shared" si="40"/>
        <v>140.20420000000001</v>
      </c>
      <c r="AZ23" s="306">
        <f t="shared" si="41"/>
        <v>140.20420000000001</v>
      </c>
      <c r="BA23" s="306">
        <f t="shared" si="42"/>
        <v>140.20420000000001</v>
      </c>
      <c r="BB23" s="306">
        <f t="shared" si="43"/>
        <v>140.20420000000001</v>
      </c>
      <c r="BC23" s="306">
        <f t="shared" si="44"/>
        <v>140.20420000000001</v>
      </c>
      <c r="BD23" s="306">
        <f t="shared" si="45"/>
        <v>140.20420000000001</v>
      </c>
      <c r="BE23" s="306">
        <f t="shared" si="46"/>
        <v>140.20420000000001</v>
      </c>
      <c r="BF23" s="306">
        <f t="shared" si="47"/>
        <v>140.20420000000001</v>
      </c>
      <c r="BG23" s="306">
        <f t="shared" si="48"/>
        <v>140.20420000000001</v>
      </c>
      <c r="BH23" s="307">
        <f t="shared" si="49"/>
        <v>140.20420000000001</v>
      </c>
      <c r="BI23" s="323">
        <f t="shared" si="50"/>
        <v>140.20420000000001</v>
      </c>
    </row>
    <row r="24" spans="1:61" x14ac:dyDescent="0.25">
      <c r="A24" s="93" t="s">
        <v>25</v>
      </c>
      <c r="B24" s="15" t="s">
        <v>12</v>
      </c>
      <c r="C24" s="16">
        <v>5506</v>
      </c>
      <c r="D24" s="61">
        <v>3.0000000000000001E-3</v>
      </c>
      <c r="E24" s="8">
        <v>104.63</v>
      </c>
      <c r="F24" s="17">
        <v>1.22</v>
      </c>
      <c r="G24" s="28">
        <f t="shared" si="1"/>
        <v>127.64859999999999</v>
      </c>
      <c r="H24" s="174">
        <f t="shared" si="2"/>
        <v>76.589159999999993</v>
      </c>
      <c r="I24" s="175">
        <f t="shared" si="3"/>
        <v>76.589159999999993</v>
      </c>
      <c r="J24" s="176">
        <f t="shared" si="4"/>
        <v>76.589159999999993</v>
      </c>
      <c r="K24" s="176">
        <f t="shared" si="5"/>
        <v>76.589159999999993</v>
      </c>
      <c r="L24" s="176">
        <f t="shared" si="6"/>
        <v>76.589159999999993</v>
      </c>
      <c r="M24" s="176">
        <f t="shared" si="7"/>
        <v>76.589159999999993</v>
      </c>
      <c r="N24" s="176">
        <f t="shared" si="8"/>
        <v>76.589159999999993</v>
      </c>
      <c r="O24" s="176">
        <f t="shared" si="9"/>
        <v>76.589159999999993</v>
      </c>
      <c r="P24" s="176">
        <f t="shared" si="10"/>
        <v>76.589159999999993</v>
      </c>
      <c r="Q24" s="176">
        <f t="shared" si="11"/>
        <v>76.589159999999993</v>
      </c>
      <c r="R24" s="176">
        <f t="shared" si="12"/>
        <v>76.589159999999993</v>
      </c>
      <c r="S24" s="176">
        <f t="shared" si="13"/>
        <v>76.589159999999993</v>
      </c>
      <c r="T24" s="176">
        <f t="shared" si="14"/>
        <v>76.589159999999993</v>
      </c>
      <c r="U24" s="176">
        <f t="shared" si="15"/>
        <v>76.589159999999993</v>
      </c>
      <c r="V24" s="177">
        <f t="shared" si="16"/>
        <v>76.589159999999993</v>
      </c>
      <c r="W24" s="178">
        <f t="shared" si="17"/>
        <v>76.589159999999993</v>
      </c>
      <c r="X24" s="74"/>
      <c r="Y24" s="175">
        <f t="shared" si="18"/>
        <v>53.918768639999989</v>
      </c>
      <c r="Z24" s="176">
        <f t="shared" si="19"/>
        <v>22.670391360000004</v>
      </c>
      <c r="AA24" s="177">
        <f>(Y24*AF2)+Z24</f>
        <v>76.589159999999993</v>
      </c>
      <c r="AB24" s="175">
        <f t="shared" si="20"/>
        <v>76.589159999999993</v>
      </c>
      <c r="AC24" s="176">
        <f t="shared" si="21"/>
        <v>76.589159999999993</v>
      </c>
      <c r="AD24" s="176">
        <f t="shared" si="22"/>
        <v>76.589159999999993</v>
      </c>
      <c r="AE24" s="176">
        <f t="shared" si="23"/>
        <v>76.589159999999993</v>
      </c>
      <c r="AF24" s="176">
        <f t="shared" si="24"/>
        <v>76.589159999999993</v>
      </c>
      <c r="AG24" s="176">
        <f t="shared" si="25"/>
        <v>76.589159999999993</v>
      </c>
      <c r="AH24" s="176">
        <f t="shared" si="26"/>
        <v>76.589159999999993</v>
      </c>
      <c r="AI24" s="176">
        <f t="shared" si="27"/>
        <v>76.589159999999993</v>
      </c>
      <c r="AJ24" s="176">
        <f t="shared" si="28"/>
        <v>76.589159999999993</v>
      </c>
      <c r="AK24" s="176">
        <f t="shared" si="29"/>
        <v>76.589159999999993</v>
      </c>
      <c r="AL24" s="176">
        <f t="shared" si="30"/>
        <v>76.589159999999993</v>
      </c>
      <c r="AM24" s="176">
        <f t="shared" si="31"/>
        <v>76.589159999999993</v>
      </c>
      <c r="AN24" s="176">
        <f t="shared" si="32"/>
        <v>76.589159999999993</v>
      </c>
      <c r="AO24" s="177">
        <f t="shared" si="33"/>
        <v>76.589159999999993</v>
      </c>
      <c r="AP24" s="178">
        <f t="shared" si="34"/>
        <v>76.589159999999993</v>
      </c>
      <c r="AR24" s="302">
        <f t="shared" si="0"/>
        <v>89.864614399999979</v>
      </c>
      <c r="AS24" s="303">
        <f t="shared" si="35"/>
        <v>37.783985600000008</v>
      </c>
      <c r="AT24" s="304">
        <f>(AR24*AY2)+AS24</f>
        <v>127.64859999999999</v>
      </c>
      <c r="AU24" s="302">
        <f t="shared" si="36"/>
        <v>127.64859999999999</v>
      </c>
      <c r="AV24" s="303">
        <f t="shared" si="37"/>
        <v>127.64859999999999</v>
      </c>
      <c r="AW24" s="303">
        <f t="shared" si="38"/>
        <v>127.64859999999999</v>
      </c>
      <c r="AX24" s="303">
        <f t="shared" si="39"/>
        <v>127.64859999999999</v>
      </c>
      <c r="AY24" s="303">
        <f t="shared" si="40"/>
        <v>127.64859999999999</v>
      </c>
      <c r="AZ24" s="303">
        <f t="shared" si="41"/>
        <v>127.64859999999999</v>
      </c>
      <c r="BA24" s="303">
        <f t="shared" si="42"/>
        <v>127.64859999999999</v>
      </c>
      <c r="BB24" s="303">
        <f t="shared" si="43"/>
        <v>127.64859999999999</v>
      </c>
      <c r="BC24" s="303">
        <f t="shared" si="44"/>
        <v>127.64859999999999</v>
      </c>
      <c r="BD24" s="303">
        <f t="shared" si="45"/>
        <v>127.64859999999999</v>
      </c>
      <c r="BE24" s="303">
        <f t="shared" si="46"/>
        <v>127.64859999999999</v>
      </c>
      <c r="BF24" s="303">
        <f t="shared" si="47"/>
        <v>127.64859999999999</v>
      </c>
      <c r="BG24" s="303">
        <f t="shared" si="48"/>
        <v>127.64859999999999</v>
      </c>
      <c r="BH24" s="304">
        <f t="shared" si="49"/>
        <v>127.64859999999999</v>
      </c>
      <c r="BI24" s="317">
        <f t="shared" si="50"/>
        <v>127.64859999999999</v>
      </c>
    </row>
    <row r="25" spans="1:61" x14ac:dyDescent="0.25">
      <c r="A25" s="94" t="s">
        <v>26</v>
      </c>
      <c r="B25" s="19" t="s">
        <v>12</v>
      </c>
      <c r="C25" s="20">
        <v>421387</v>
      </c>
      <c r="D25" s="62">
        <v>0.22700000000000001</v>
      </c>
      <c r="E25" s="21">
        <v>104.63</v>
      </c>
      <c r="F25" s="22">
        <v>1.1299999999999999</v>
      </c>
      <c r="G25" s="29">
        <f t="shared" si="1"/>
        <v>118.23189999999998</v>
      </c>
      <c r="H25" s="179">
        <f t="shared" si="2"/>
        <v>70.939139999999981</v>
      </c>
      <c r="I25" s="180">
        <f t="shared" si="3"/>
        <v>70.939139999999981</v>
      </c>
      <c r="J25" s="181">
        <f t="shared" si="4"/>
        <v>70.939139999999981</v>
      </c>
      <c r="K25" s="181">
        <f t="shared" si="5"/>
        <v>70.939139999999981</v>
      </c>
      <c r="L25" s="181">
        <f t="shared" si="6"/>
        <v>70.939139999999981</v>
      </c>
      <c r="M25" s="181">
        <f t="shared" si="7"/>
        <v>70.939139999999981</v>
      </c>
      <c r="N25" s="181">
        <f t="shared" si="8"/>
        <v>70.939139999999981</v>
      </c>
      <c r="O25" s="181">
        <f t="shared" si="9"/>
        <v>70.939139999999981</v>
      </c>
      <c r="P25" s="181">
        <f t="shared" si="10"/>
        <v>70.939139999999981</v>
      </c>
      <c r="Q25" s="181">
        <f t="shared" si="11"/>
        <v>70.939139999999981</v>
      </c>
      <c r="R25" s="181">
        <f t="shared" si="12"/>
        <v>70.939139999999981</v>
      </c>
      <c r="S25" s="181">
        <f t="shared" si="13"/>
        <v>70.939139999999981</v>
      </c>
      <c r="T25" s="181">
        <f t="shared" si="14"/>
        <v>70.939139999999981</v>
      </c>
      <c r="U25" s="181">
        <f t="shared" si="15"/>
        <v>70.939139999999981</v>
      </c>
      <c r="V25" s="182">
        <f t="shared" si="16"/>
        <v>70.939139999999981</v>
      </c>
      <c r="W25" s="184">
        <f t="shared" si="17"/>
        <v>70.939139999999981</v>
      </c>
      <c r="X25" s="74"/>
      <c r="Y25" s="180">
        <f t="shared" si="18"/>
        <v>49.941154559999987</v>
      </c>
      <c r="Z25" s="181">
        <f t="shared" si="19"/>
        <v>20.997985439999994</v>
      </c>
      <c r="AA25" s="182">
        <f>(Y25*AF2)+Z25</f>
        <v>70.939139999999981</v>
      </c>
      <c r="AB25" s="180">
        <f t="shared" si="20"/>
        <v>70.939139999999981</v>
      </c>
      <c r="AC25" s="181">
        <f t="shared" si="21"/>
        <v>70.939139999999981</v>
      </c>
      <c r="AD25" s="181">
        <f t="shared" si="22"/>
        <v>70.939139999999981</v>
      </c>
      <c r="AE25" s="181">
        <f t="shared" si="23"/>
        <v>70.939139999999981</v>
      </c>
      <c r="AF25" s="181">
        <f t="shared" si="24"/>
        <v>70.939139999999981</v>
      </c>
      <c r="AG25" s="181">
        <f t="shared" si="25"/>
        <v>70.939139999999981</v>
      </c>
      <c r="AH25" s="181">
        <f t="shared" si="26"/>
        <v>70.939139999999981</v>
      </c>
      <c r="AI25" s="181">
        <f t="shared" si="27"/>
        <v>70.939139999999981</v>
      </c>
      <c r="AJ25" s="181">
        <f t="shared" si="28"/>
        <v>70.939139999999981</v>
      </c>
      <c r="AK25" s="181">
        <f t="shared" si="29"/>
        <v>70.939139999999981</v>
      </c>
      <c r="AL25" s="181">
        <f t="shared" si="30"/>
        <v>70.939139999999981</v>
      </c>
      <c r="AM25" s="181">
        <f t="shared" si="31"/>
        <v>70.939139999999981</v>
      </c>
      <c r="AN25" s="181">
        <f t="shared" si="32"/>
        <v>70.939139999999981</v>
      </c>
      <c r="AO25" s="182">
        <f t="shared" si="33"/>
        <v>70.939139999999981</v>
      </c>
      <c r="AP25" s="184">
        <f t="shared" si="34"/>
        <v>70.939139999999981</v>
      </c>
      <c r="AR25" s="305">
        <f t="shared" si="0"/>
        <v>83.235257599999983</v>
      </c>
      <c r="AS25" s="303">
        <f t="shared" si="35"/>
        <v>34.996642399999999</v>
      </c>
      <c r="AT25" s="307">
        <f>(AR25*AY2)+AS25</f>
        <v>118.23189999999998</v>
      </c>
      <c r="AU25" s="305">
        <f t="shared" si="36"/>
        <v>118.23189999999998</v>
      </c>
      <c r="AV25" s="306">
        <f t="shared" si="37"/>
        <v>118.23189999999998</v>
      </c>
      <c r="AW25" s="306">
        <f t="shared" si="38"/>
        <v>118.23189999999998</v>
      </c>
      <c r="AX25" s="306">
        <f t="shared" si="39"/>
        <v>118.23189999999998</v>
      </c>
      <c r="AY25" s="306">
        <f t="shared" si="40"/>
        <v>118.23189999999998</v>
      </c>
      <c r="AZ25" s="306">
        <f t="shared" si="41"/>
        <v>118.23189999999998</v>
      </c>
      <c r="BA25" s="306">
        <f t="shared" si="42"/>
        <v>118.23189999999998</v>
      </c>
      <c r="BB25" s="306">
        <f t="shared" si="43"/>
        <v>118.23189999999998</v>
      </c>
      <c r="BC25" s="306">
        <f t="shared" si="44"/>
        <v>118.23189999999998</v>
      </c>
      <c r="BD25" s="306">
        <f t="shared" si="45"/>
        <v>118.23189999999998</v>
      </c>
      <c r="BE25" s="306">
        <f t="shared" si="46"/>
        <v>118.23189999999998</v>
      </c>
      <c r="BF25" s="306">
        <f t="shared" si="47"/>
        <v>118.23189999999998</v>
      </c>
      <c r="BG25" s="306">
        <f t="shared" si="48"/>
        <v>118.23189999999998</v>
      </c>
      <c r="BH25" s="307">
        <f t="shared" si="49"/>
        <v>118.23189999999998</v>
      </c>
      <c r="BI25" s="323">
        <f t="shared" si="50"/>
        <v>118.23189999999998</v>
      </c>
    </row>
    <row r="26" spans="1:61" x14ac:dyDescent="0.25">
      <c r="A26" s="95" t="s">
        <v>27</v>
      </c>
      <c r="B26" s="15" t="s">
        <v>28</v>
      </c>
      <c r="C26" s="16">
        <v>1945</v>
      </c>
      <c r="D26" s="61">
        <v>1E-3</v>
      </c>
      <c r="E26" s="8">
        <v>104.63</v>
      </c>
      <c r="F26" s="17">
        <v>1.0900000000000001</v>
      </c>
      <c r="G26" s="28">
        <f t="shared" si="1"/>
        <v>114.0467</v>
      </c>
      <c r="H26" s="174">
        <f t="shared" si="2"/>
        <v>68.428020000000004</v>
      </c>
      <c r="I26" s="175">
        <f t="shared" si="3"/>
        <v>68.428020000000004</v>
      </c>
      <c r="J26" s="176">
        <f t="shared" si="4"/>
        <v>68.428020000000004</v>
      </c>
      <c r="K26" s="176">
        <f t="shared" si="5"/>
        <v>68.428020000000004</v>
      </c>
      <c r="L26" s="176">
        <f t="shared" si="6"/>
        <v>68.428020000000004</v>
      </c>
      <c r="M26" s="176">
        <f t="shared" si="7"/>
        <v>68.428020000000004</v>
      </c>
      <c r="N26" s="176">
        <f t="shared" si="8"/>
        <v>68.428020000000004</v>
      </c>
      <c r="O26" s="176">
        <f t="shared" si="9"/>
        <v>68.428020000000004</v>
      </c>
      <c r="P26" s="176">
        <f t="shared" si="10"/>
        <v>68.428020000000004</v>
      </c>
      <c r="Q26" s="176">
        <f t="shared" si="11"/>
        <v>68.428020000000004</v>
      </c>
      <c r="R26" s="176">
        <f t="shared" si="12"/>
        <v>68.428020000000004</v>
      </c>
      <c r="S26" s="176">
        <f t="shared" si="13"/>
        <v>68.428020000000004</v>
      </c>
      <c r="T26" s="176">
        <f t="shared" si="14"/>
        <v>68.428020000000004</v>
      </c>
      <c r="U26" s="176">
        <f t="shared" si="15"/>
        <v>68.428020000000004</v>
      </c>
      <c r="V26" s="177">
        <f t="shared" si="16"/>
        <v>68.428020000000004</v>
      </c>
      <c r="W26" s="178">
        <f t="shared" si="17"/>
        <v>68.428020000000004</v>
      </c>
      <c r="X26" s="74"/>
      <c r="Y26" s="175">
        <f t="shared" si="18"/>
        <v>48.173326080000002</v>
      </c>
      <c r="Z26" s="176">
        <f t="shared" si="19"/>
        <v>20.254693920000001</v>
      </c>
      <c r="AA26" s="177">
        <f>(Y26*AF2)+Z26</f>
        <v>68.428020000000004</v>
      </c>
      <c r="AB26" s="175">
        <f t="shared" si="20"/>
        <v>68.428020000000004</v>
      </c>
      <c r="AC26" s="176">
        <f t="shared" si="21"/>
        <v>68.428020000000004</v>
      </c>
      <c r="AD26" s="176">
        <f t="shared" si="22"/>
        <v>68.428020000000004</v>
      </c>
      <c r="AE26" s="176">
        <f t="shared" si="23"/>
        <v>68.428020000000004</v>
      </c>
      <c r="AF26" s="176">
        <f t="shared" si="24"/>
        <v>68.428020000000004</v>
      </c>
      <c r="AG26" s="176">
        <f t="shared" si="25"/>
        <v>68.428020000000004</v>
      </c>
      <c r="AH26" s="176">
        <f t="shared" si="26"/>
        <v>68.428020000000004</v>
      </c>
      <c r="AI26" s="176">
        <f t="shared" si="27"/>
        <v>68.428020000000004</v>
      </c>
      <c r="AJ26" s="176">
        <f t="shared" si="28"/>
        <v>68.428020000000004</v>
      </c>
      <c r="AK26" s="176">
        <f t="shared" si="29"/>
        <v>68.428020000000004</v>
      </c>
      <c r="AL26" s="176">
        <f t="shared" si="30"/>
        <v>68.428020000000004</v>
      </c>
      <c r="AM26" s="176">
        <f t="shared" si="31"/>
        <v>68.428020000000004</v>
      </c>
      <c r="AN26" s="176">
        <f t="shared" si="32"/>
        <v>68.428020000000004</v>
      </c>
      <c r="AO26" s="177">
        <f t="shared" si="33"/>
        <v>68.428020000000004</v>
      </c>
      <c r="AP26" s="178">
        <f t="shared" si="34"/>
        <v>68.428020000000004</v>
      </c>
      <c r="AR26" s="302">
        <f t="shared" si="0"/>
        <v>80.288876799999997</v>
      </c>
      <c r="AS26" s="303">
        <f t="shared" si="35"/>
        <v>33.757823200000004</v>
      </c>
      <c r="AT26" s="304">
        <f>(AR26*AY2)+AS26</f>
        <v>114.0467</v>
      </c>
      <c r="AU26" s="302">
        <f t="shared" si="36"/>
        <v>114.0467</v>
      </c>
      <c r="AV26" s="303">
        <f t="shared" si="37"/>
        <v>114.0467</v>
      </c>
      <c r="AW26" s="303">
        <f t="shared" si="38"/>
        <v>114.0467</v>
      </c>
      <c r="AX26" s="303">
        <f t="shared" si="39"/>
        <v>114.0467</v>
      </c>
      <c r="AY26" s="303">
        <f t="shared" si="40"/>
        <v>114.0467</v>
      </c>
      <c r="AZ26" s="303">
        <f t="shared" si="41"/>
        <v>114.0467</v>
      </c>
      <c r="BA26" s="303">
        <f t="shared" si="42"/>
        <v>114.0467</v>
      </c>
      <c r="BB26" s="303">
        <f t="shared" si="43"/>
        <v>114.0467</v>
      </c>
      <c r="BC26" s="303">
        <f t="shared" si="44"/>
        <v>114.0467</v>
      </c>
      <c r="BD26" s="303">
        <f t="shared" si="45"/>
        <v>114.0467</v>
      </c>
      <c r="BE26" s="303">
        <f t="shared" si="46"/>
        <v>114.0467</v>
      </c>
      <c r="BF26" s="303">
        <f t="shared" si="47"/>
        <v>114.0467</v>
      </c>
      <c r="BG26" s="303">
        <f t="shared" si="48"/>
        <v>114.0467</v>
      </c>
      <c r="BH26" s="304">
        <f t="shared" si="49"/>
        <v>114.0467</v>
      </c>
      <c r="BI26" s="317">
        <f t="shared" si="50"/>
        <v>114.0467</v>
      </c>
    </row>
    <row r="27" spans="1:61" x14ac:dyDescent="0.25">
      <c r="A27" s="95" t="s">
        <v>29</v>
      </c>
      <c r="B27" s="15" t="s">
        <v>30</v>
      </c>
      <c r="C27" s="16">
        <v>1009</v>
      </c>
      <c r="D27" s="61">
        <v>1E-3</v>
      </c>
      <c r="E27" s="8">
        <v>104.63</v>
      </c>
      <c r="F27" s="17">
        <v>1.04</v>
      </c>
      <c r="G27" s="28">
        <f t="shared" si="1"/>
        <v>108.8152</v>
      </c>
      <c r="H27" s="174">
        <f t="shared" si="2"/>
        <v>65.289119999999997</v>
      </c>
      <c r="I27" s="175">
        <f t="shared" si="3"/>
        <v>65.289119999999997</v>
      </c>
      <c r="J27" s="176">
        <f t="shared" si="4"/>
        <v>65.289119999999997</v>
      </c>
      <c r="K27" s="176">
        <f t="shared" si="5"/>
        <v>65.289119999999997</v>
      </c>
      <c r="L27" s="176">
        <f t="shared" si="6"/>
        <v>65.289119999999997</v>
      </c>
      <c r="M27" s="176">
        <f t="shared" si="7"/>
        <v>65.289119999999997</v>
      </c>
      <c r="N27" s="176">
        <f t="shared" si="8"/>
        <v>65.289119999999997</v>
      </c>
      <c r="O27" s="176">
        <f t="shared" si="9"/>
        <v>65.289119999999997</v>
      </c>
      <c r="P27" s="176">
        <f t="shared" si="10"/>
        <v>65.289119999999997</v>
      </c>
      <c r="Q27" s="176">
        <f t="shared" si="11"/>
        <v>65.289119999999997</v>
      </c>
      <c r="R27" s="176">
        <f t="shared" si="12"/>
        <v>65.289119999999997</v>
      </c>
      <c r="S27" s="176">
        <f t="shared" si="13"/>
        <v>65.289119999999997</v>
      </c>
      <c r="T27" s="176">
        <f t="shared" si="14"/>
        <v>65.289119999999997</v>
      </c>
      <c r="U27" s="176">
        <f t="shared" si="15"/>
        <v>65.289119999999997</v>
      </c>
      <c r="V27" s="177">
        <f t="shared" si="16"/>
        <v>65.289119999999997</v>
      </c>
      <c r="W27" s="178">
        <f t="shared" si="17"/>
        <v>65.289119999999997</v>
      </c>
      <c r="X27" s="74"/>
      <c r="Y27" s="175">
        <f t="shared" si="18"/>
        <v>45.963540479999992</v>
      </c>
      <c r="Z27" s="176">
        <f t="shared" si="19"/>
        <v>19.325579520000005</v>
      </c>
      <c r="AA27" s="177">
        <f>(Y27*AF2)+Z27</f>
        <v>65.289119999999997</v>
      </c>
      <c r="AB27" s="175">
        <f t="shared" si="20"/>
        <v>65.289119999999997</v>
      </c>
      <c r="AC27" s="176">
        <f t="shared" si="21"/>
        <v>65.289119999999997</v>
      </c>
      <c r="AD27" s="176">
        <f t="shared" si="22"/>
        <v>65.289119999999997</v>
      </c>
      <c r="AE27" s="176">
        <f t="shared" si="23"/>
        <v>65.289119999999997</v>
      </c>
      <c r="AF27" s="176">
        <f t="shared" si="24"/>
        <v>65.289119999999997</v>
      </c>
      <c r="AG27" s="176">
        <f t="shared" si="25"/>
        <v>65.289119999999997</v>
      </c>
      <c r="AH27" s="176">
        <f t="shared" si="26"/>
        <v>65.289119999999997</v>
      </c>
      <c r="AI27" s="176">
        <f t="shared" si="27"/>
        <v>65.289119999999997</v>
      </c>
      <c r="AJ27" s="176">
        <f t="shared" si="28"/>
        <v>65.289119999999997</v>
      </c>
      <c r="AK27" s="176">
        <f t="shared" si="29"/>
        <v>65.289119999999997</v>
      </c>
      <c r="AL27" s="176">
        <f t="shared" si="30"/>
        <v>65.289119999999997</v>
      </c>
      <c r="AM27" s="176">
        <f t="shared" si="31"/>
        <v>65.289119999999997</v>
      </c>
      <c r="AN27" s="176">
        <f t="shared" si="32"/>
        <v>65.289119999999997</v>
      </c>
      <c r="AO27" s="177">
        <f t="shared" si="33"/>
        <v>65.289119999999997</v>
      </c>
      <c r="AP27" s="178">
        <f t="shared" si="34"/>
        <v>65.289119999999997</v>
      </c>
      <c r="AR27" s="302">
        <f t="shared" si="0"/>
        <v>76.605900800000001</v>
      </c>
      <c r="AS27" s="303">
        <f t="shared" si="35"/>
        <v>32.209299200000004</v>
      </c>
      <c r="AT27" s="304">
        <f>(AR27*AY2)+AS27</f>
        <v>108.8152</v>
      </c>
      <c r="AU27" s="302">
        <f t="shared" si="36"/>
        <v>108.8152</v>
      </c>
      <c r="AV27" s="303">
        <f t="shared" si="37"/>
        <v>108.8152</v>
      </c>
      <c r="AW27" s="303">
        <f t="shared" si="38"/>
        <v>108.8152</v>
      </c>
      <c r="AX27" s="303">
        <f t="shared" si="39"/>
        <v>108.8152</v>
      </c>
      <c r="AY27" s="303">
        <f t="shared" si="40"/>
        <v>108.8152</v>
      </c>
      <c r="AZ27" s="303">
        <f t="shared" si="41"/>
        <v>108.8152</v>
      </c>
      <c r="BA27" s="303">
        <f t="shared" si="42"/>
        <v>108.8152</v>
      </c>
      <c r="BB27" s="303">
        <f t="shared" si="43"/>
        <v>108.8152</v>
      </c>
      <c r="BC27" s="303">
        <f t="shared" si="44"/>
        <v>108.8152</v>
      </c>
      <c r="BD27" s="303">
        <f t="shared" si="45"/>
        <v>108.8152</v>
      </c>
      <c r="BE27" s="303">
        <f t="shared" si="46"/>
        <v>108.8152</v>
      </c>
      <c r="BF27" s="303">
        <f t="shared" si="47"/>
        <v>108.8152</v>
      </c>
      <c r="BG27" s="303">
        <f t="shared" si="48"/>
        <v>108.8152</v>
      </c>
      <c r="BH27" s="304">
        <f t="shared" si="49"/>
        <v>108.8152</v>
      </c>
      <c r="BI27" s="317">
        <f t="shared" si="50"/>
        <v>108.8152</v>
      </c>
    </row>
    <row r="28" spans="1:61" x14ac:dyDescent="0.25">
      <c r="A28" s="95" t="s">
        <v>31</v>
      </c>
      <c r="B28" s="15" t="s">
        <v>30</v>
      </c>
      <c r="C28" s="16">
        <v>61572</v>
      </c>
      <c r="D28" s="61">
        <v>0.03</v>
      </c>
      <c r="E28" s="8">
        <v>104.63</v>
      </c>
      <c r="F28" s="17">
        <v>0.99</v>
      </c>
      <c r="G28" s="28">
        <f t="shared" si="1"/>
        <v>103.58369999999999</v>
      </c>
      <c r="H28" s="174">
        <f t="shared" si="2"/>
        <v>62.15021999999999</v>
      </c>
      <c r="I28" s="175">
        <f t="shared" si="3"/>
        <v>62.15021999999999</v>
      </c>
      <c r="J28" s="176">
        <f t="shared" si="4"/>
        <v>62.15021999999999</v>
      </c>
      <c r="K28" s="176">
        <f t="shared" si="5"/>
        <v>62.15021999999999</v>
      </c>
      <c r="L28" s="176">
        <f t="shared" si="6"/>
        <v>62.15021999999999</v>
      </c>
      <c r="M28" s="176">
        <f t="shared" si="7"/>
        <v>62.15021999999999</v>
      </c>
      <c r="N28" s="176">
        <f t="shared" si="8"/>
        <v>62.15021999999999</v>
      </c>
      <c r="O28" s="176">
        <f t="shared" si="9"/>
        <v>62.15021999999999</v>
      </c>
      <c r="P28" s="176">
        <f t="shared" si="10"/>
        <v>62.15021999999999</v>
      </c>
      <c r="Q28" s="176">
        <f t="shared" si="11"/>
        <v>62.15021999999999</v>
      </c>
      <c r="R28" s="176">
        <f t="shared" si="12"/>
        <v>62.15021999999999</v>
      </c>
      <c r="S28" s="176">
        <f t="shared" si="13"/>
        <v>62.15021999999999</v>
      </c>
      <c r="T28" s="176">
        <f t="shared" si="14"/>
        <v>62.15021999999999</v>
      </c>
      <c r="U28" s="176">
        <f t="shared" si="15"/>
        <v>62.15021999999999</v>
      </c>
      <c r="V28" s="177">
        <f t="shared" si="16"/>
        <v>62.15021999999999</v>
      </c>
      <c r="W28" s="178">
        <f t="shared" si="17"/>
        <v>62.15021999999999</v>
      </c>
      <c r="X28" s="74"/>
      <c r="Y28" s="175">
        <f t="shared" si="18"/>
        <v>43.753754879999988</v>
      </c>
      <c r="Z28" s="176">
        <f t="shared" si="19"/>
        <v>18.396465120000002</v>
      </c>
      <c r="AA28" s="177">
        <f>(Y28*AF2)+Z28</f>
        <v>62.15021999999999</v>
      </c>
      <c r="AB28" s="175">
        <f t="shared" si="20"/>
        <v>62.15021999999999</v>
      </c>
      <c r="AC28" s="176">
        <f t="shared" si="21"/>
        <v>62.15021999999999</v>
      </c>
      <c r="AD28" s="176">
        <f t="shared" si="22"/>
        <v>62.15021999999999</v>
      </c>
      <c r="AE28" s="176">
        <f t="shared" si="23"/>
        <v>62.15021999999999</v>
      </c>
      <c r="AF28" s="176">
        <f t="shared" si="24"/>
        <v>62.15021999999999</v>
      </c>
      <c r="AG28" s="176">
        <f t="shared" si="25"/>
        <v>62.15021999999999</v>
      </c>
      <c r="AH28" s="176">
        <f t="shared" si="26"/>
        <v>62.15021999999999</v>
      </c>
      <c r="AI28" s="176">
        <f t="shared" si="27"/>
        <v>62.15021999999999</v>
      </c>
      <c r="AJ28" s="176">
        <f t="shared" si="28"/>
        <v>62.15021999999999</v>
      </c>
      <c r="AK28" s="176">
        <f t="shared" si="29"/>
        <v>62.15021999999999</v>
      </c>
      <c r="AL28" s="176">
        <f t="shared" si="30"/>
        <v>62.15021999999999</v>
      </c>
      <c r="AM28" s="176">
        <f t="shared" si="31"/>
        <v>62.15021999999999</v>
      </c>
      <c r="AN28" s="176">
        <f t="shared" si="32"/>
        <v>62.15021999999999</v>
      </c>
      <c r="AO28" s="177">
        <f t="shared" si="33"/>
        <v>62.15021999999999</v>
      </c>
      <c r="AP28" s="178">
        <f t="shared" si="34"/>
        <v>62.15021999999999</v>
      </c>
      <c r="AR28" s="302">
        <f t="shared" si="0"/>
        <v>72.92292479999999</v>
      </c>
      <c r="AS28" s="303">
        <f t="shared" si="35"/>
        <v>30.660775200000003</v>
      </c>
      <c r="AT28" s="304">
        <f>(AR28*AY2)+AS28</f>
        <v>103.58369999999999</v>
      </c>
      <c r="AU28" s="302">
        <f t="shared" si="36"/>
        <v>103.58369999999999</v>
      </c>
      <c r="AV28" s="303">
        <f t="shared" si="37"/>
        <v>103.58369999999999</v>
      </c>
      <c r="AW28" s="303">
        <f t="shared" si="38"/>
        <v>103.58369999999999</v>
      </c>
      <c r="AX28" s="303">
        <f t="shared" si="39"/>
        <v>103.58369999999999</v>
      </c>
      <c r="AY28" s="303">
        <f t="shared" si="40"/>
        <v>103.58369999999999</v>
      </c>
      <c r="AZ28" s="303">
        <f t="shared" si="41"/>
        <v>103.58369999999999</v>
      </c>
      <c r="BA28" s="303">
        <f t="shared" si="42"/>
        <v>103.58369999999999</v>
      </c>
      <c r="BB28" s="303">
        <f t="shared" si="43"/>
        <v>103.58369999999999</v>
      </c>
      <c r="BC28" s="303">
        <f t="shared" si="44"/>
        <v>103.58369999999999</v>
      </c>
      <c r="BD28" s="303">
        <f t="shared" si="45"/>
        <v>103.58369999999999</v>
      </c>
      <c r="BE28" s="303">
        <f t="shared" si="46"/>
        <v>103.58369999999999</v>
      </c>
      <c r="BF28" s="303">
        <f t="shared" si="47"/>
        <v>103.58369999999999</v>
      </c>
      <c r="BG28" s="303">
        <f t="shared" si="48"/>
        <v>103.58369999999999</v>
      </c>
      <c r="BH28" s="304">
        <f t="shared" si="49"/>
        <v>103.58369999999999</v>
      </c>
      <c r="BI28" s="317">
        <f t="shared" si="50"/>
        <v>103.58369999999999</v>
      </c>
    </row>
    <row r="29" spans="1:61" x14ac:dyDescent="0.25">
      <c r="A29" s="95" t="s">
        <v>32</v>
      </c>
      <c r="B29" s="15" t="s">
        <v>28</v>
      </c>
      <c r="C29" s="18">
        <v>48848</v>
      </c>
      <c r="D29" s="61">
        <v>2.5999999999999999E-2</v>
      </c>
      <c r="E29" s="8">
        <v>104.63</v>
      </c>
      <c r="F29" s="17">
        <v>0.94</v>
      </c>
      <c r="G29" s="28">
        <f t="shared" si="1"/>
        <v>98.352199999999996</v>
      </c>
      <c r="H29" s="174">
        <f t="shared" si="2"/>
        <v>59.011319999999998</v>
      </c>
      <c r="I29" s="175">
        <f t="shared" si="3"/>
        <v>59.011319999999998</v>
      </c>
      <c r="J29" s="176">
        <f t="shared" si="4"/>
        <v>59.011319999999998</v>
      </c>
      <c r="K29" s="176">
        <f t="shared" si="5"/>
        <v>59.011319999999998</v>
      </c>
      <c r="L29" s="176">
        <f t="shared" si="6"/>
        <v>59.011319999999998</v>
      </c>
      <c r="M29" s="176">
        <f t="shared" si="7"/>
        <v>59.011319999999998</v>
      </c>
      <c r="N29" s="176">
        <f t="shared" si="8"/>
        <v>59.011319999999998</v>
      </c>
      <c r="O29" s="176">
        <f t="shared" si="9"/>
        <v>59.011319999999998</v>
      </c>
      <c r="P29" s="176">
        <f t="shared" si="10"/>
        <v>59.011319999999998</v>
      </c>
      <c r="Q29" s="176">
        <f t="shared" si="11"/>
        <v>59.011319999999998</v>
      </c>
      <c r="R29" s="176">
        <f t="shared" si="12"/>
        <v>59.011319999999998</v>
      </c>
      <c r="S29" s="176">
        <f t="shared" si="13"/>
        <v>59.011319999999998</v>
      </c>
      <c r="T29" s="176">
        <f t="shared" si="14"/>
        <v>59.011319999999998</v>
      </c>
      <c r="U29" s="176">
        <f t="shared" si="15"/>
        <v>59.011319999999998</v>
      </c>
      <c r="V29" s="177">
        <f t="shared" si="16"/>
        <v>59.011319999999998</v>
      </c>
      <c r="W29" s="178">
        <f t="shared" si="17"/>
        <v>59.011319999999998</v>
      </c>
      <c r="X29" s="74"/>
      <c r="Y29" s="175">
        <f t="shared" si="18"/>
        <v>41.543969279999999</v>
      </c>
      <c r="Z29" s="176">
        <f t="shared" si="19"/>
        <v>17.467350719999999</v>
      </c>
      <c r="AA29" s="177">
        <f>(Y29*AF2)+Z29</f>
        <v>59.011319999999998</v>
      </c>
      <c r="AB29" s="175">
        <f t="shared" si="20"/>
        <v>59.011319999999998</v>
      </c>
      <c r="AC29" s="176">
        <f t="shared" si="21"/>
        <v>59.011319999999998</v>
      </c>
      <c r="AD29" s="176">
        <f t="shared" si="22"/>
        <v>59.011319999999998</v>
      </c>
      <c r="AE29" s="176">
        <f t="shared" si="23"/>
        <v>59.011319999999998</v>
      </c>
      <c r="AF29" s="176">
        <f t="shared" si="24"/>
        <v>59.011319999999998</v>
      </c>
      <c r="AG29" s="176">
        <f t="shared" si="25"/>
        <v>59.011319999999998</v>
      </c>
      <c r="AH29" s="176">
        <f t="shared" si="26"/>
        <v>59.011319999999998</v>
      </c>
      <c r="AI29" s="176">
        <f t="shared" si="27"/>
        <v>59.011319999999998</v>
      </c>
      <c r="AJ29" s="176">
        <f t="shared" si="28"/>
        <v>59.011319999999998</v>
      </c>
      <c r="AK29" s="176">
        <f t="shared" si="29"/>
        <v>59.011319999999998</v>
      </c>
      <c r="AL29" s="176">
        <f t="shared" si="30"/>
        <v>59.011319999999998</v>
      </c>
      <c r="AM29" s="176">
        <f t="shared" si="31"/>
        <v>59.011319999999998</v>
      </c>
      <c r="AN29" s="176">
        <f t="shared" si="32"/>
        <v>59.011319999999998</v>
      </c>
      <c r="AO29" s="177">
        <f t="shared" si="33"/>
        <v>59.011319999999998</v>
      </c>
      <c r="AP29" s="178">
        <f t="shared" si="34"/>
        <v>59.011319999999998</v>
      </c>
      <c r="AR29" s="302">
        <f t="shared" si="0"/>
        <v>69.239948799999993</v>
      </c>
      <c r="AS29" s="303">
        <f t="shared" si="35"/>
        <v>29.112251200000003</v>
      </c>
      <c r="AT29" s="304">
        <f>(AR29*AY2)+AS29</f>
        <v>98.352199999999996</v>
      </c>
      <c r="AU29" s="302">
        <f t="shared" si="36"/>
        <v>98.352199999999996</v>
      </c>
      <c r="AV29" s="303">
        <f t="shared" si="37"/>
        <v>98.352199999999996</v>
      </c>
      <c r="AW29" s="303">
        <f t="shared" si="38"/>
        <v>98.352199999999996</v>
      </c>
      <c r="AX29" s="303">
        <f t="shared" si="39"/>
        <v>98.352199999999996</v>
      </c>
      <c r="AY29" s="303">
        <f t="shared" si="40"/>
        <v>98.352199999999996</v>
      </c>
      <c r="AZ29" s="303">
        <f t="shared" si="41"/>
        <v>98.352199999999996</v>
      </c>
      <c r="BA29" s="303">
        <f t="shared" si="42"/>
        <v>98.352199999999996</v>
      </c>
      <c r="BB29" s="303">
        <f t="shared" si="43"/>
        <v>98.352199999999996</v>
      </c>
      <c r="BC29" s="303">
        <f t="shared" si="44"/>
        <v>98.352199999999996</v>
      </c>
      <c r="BD29" s="303">
        <f t="shared" si="45"/>
        <v>98.352199999999996</v>
      </c>
      <c r="BE29" s="303">
        <f t="shared" si="46"/>
        <v>98.352199999999996</v>
      </c>
      <c r="BF29" s="303">
        <f t="shared" si="47"/>
        <v>98.352199999999996</v>
      </c>
      <c r="BG29" s="303">
        <f t="shared" si="48"/>
        <v>98.352199999999996</v>
      </c>
      <c r="BH29" s="304">
        <f t="shared" si="49"/>
        <v>98.352199999999996</v>
      </c>
      <c r="BI29" s="317">
        <f t="shared" si="50"/>
        <v>98.352199999999996</v>
      </c>
    </row>
    <row r="30" spans="1:61" x14ac:dyDescent="0.25">
      <c r="A30" s="93" t="s">
        <v>33</v>
      </c>
      <c r="B30" s="15" t="s">
        <v>28</v>
      </c>
      <c r="C30" s="16">
        <v>289</v>
      </c>
      <c r="D30" s="61">
        <v>0</v>
      </c>
      <c r="E30" s="8">
        <v>104.63</v>
      </c>
      <c r="F30" s="17">
        <v>0.71</v>
      </c>
      <c r="G30" s="28">
        <f t="shared" si="1"/>
        <v>74.287299999999988</v>
      </c>
      <c r="H30" s="174">
        <f t="shared" si="2"/>
        <v>44.572379999999988</v>
      </c>
      <c r="I30" s="175">
        <f t="shared" si="3"/>
        <v>44.572379999999988</v>
      </c>
      <c r="J30" s="176">
        <f t="shared" si="4"/>
        <v>44.572379999999988</v>
      </c>
      <c r="K30" s="176">
        <f t="shared" si="5"/>
        <v>44.572379999999988</v>
      </c>
      <c r="L30" s="176">
        <f t="shared" si="6"/>
        <v>44.572379999999988</v>
      </c>
      <c r="M30" s="176">
        <f t="shared" si="7"/>
        <v>44.572379999999988</v>
      </c>
      <c r="N30" s="176">
        <f t="shared" si="8"/>
        <v>44.572379999999988</v>
      </c>
      <c r="O30" s="176">
        <f t="shared" si="9"/>
        <v>44.572379999999988</v>
      </c>
      <c r="P30" s="176">
        <f t="shared" si="10"/>
        <v>44.572379999999988</v>
      </c>
      <c r="Q30" s="176">
        <f t="shared" si="11"/>
        <v>44.572379999999988</v>
      </c>
      <c r="R30" s="176">
        <f t="shared" si="12"/>
        <v>44.572379999999988</v>
      </c>
      <c r="S30" s="176">
        <f t="shared" si="13"/>
        <v>44.572379999999988</v>
      </c>
      <c r="T30" s="176">
        <f t="shared" si="14"/>
        <v>44.572379999999988</v>
      </c>
      <c r="U30" s="176">
        <f t="shared" si="15"/>
        <v>44.572379999999988</v>
      </c>
      <c r="V30" s="177">
        <f t="shared" si="16"/>
        <v>44.572379999999988</v>
      </c>
      <c r="W30" s="178">
        <f t="shared" si="17"/>
        <v>44.572379999999988</v>
      </c>
      <c r="X30" s="74"/>
      <c r="Y30" s="175">
        <f t="shared" si="18"/>
        <v>31.378955519999991</v>
      </c>
      <c r="Z30" s="176">
        <f t="shared" si="19"/>
        <v>13.193424479999997</v>
      </c>
      <c r="AA30" s="177">
        <f>(Y30*AF2)+Z30</f>
        <v>44.572379999999988</v>
      </c>
      <c r="AB30" s="175">
        <f t="shared" si="20"/>
        <v>44.572379999999988</v>
      </c>
      <c r="AC30" s="176">
        <f t="shared" si="21"/>
        <v>44.572379999999988</v>
      </c>
      <c r="AD30" s="176">
        <f t="shared" si="22"/>
        <v>44.572379999999988</v>
      </c>
      <c r="AE30" s="176">
        <f t="shared" si="23"/>
        <v>44.572379999999988</v>
      </c>
      <c r="AF30" s="176">
        <f t="shared" si="24"/>
        <v>44.572379999999988</v>
      </c>
      <c r="AG30" s="176">
        <f t="shared" si="25"/>
        <v>44.572379999999988</v>
      </c>
      <c r="AH30" s="176">
        <f t="shared" si="26"/>
        <v>44.572379999999988</v>
      </c>
      <c r="AI30" s="176">
        <f t="shared" si="27"/>
        <v>44.572379999999988</v>
      </c>
      <c r="AJ30" s="176">
        <f t="shared" si="28"/>
        <v>44.572379999999988</v>
      </c>
      <c r="AK30" s="176">
        <f t="shared" si="29"/>
        <v>44.572379999999988</v>
      </c>
      <c r="AL30" s="176">
        <f t="shared" si="30"/>
        <v>44.572379999999988</v>
      </c>
      <c r="AM30" s="176">
        <f t="shared" si="31"/>
        <v>44.572379999999988</v>
      </c>
      <c r="AN30" s="176">
        <f t="shared" si="32"/>
        <v>44.572379999999988</v>
      </c>
      <c r="AO30" s="177">
        <f t="shared" si="33"/>
        <v>44.572379999999988</v>
      </c>
      <c r="AP30" s="178">
        <f t="shared" si="34"/>
        <v>44.572379999999988</v>
      </c>
      <c r="AR30" s="302">
        <f t="shared" si="0"/>
        <v>52.29825919999999</v>
      </c>
      <c r="AS30" s="303">
        <f t="shared" si="35"/>
        <v>21.989040799999998</v>
      </c>
      <c r="AT30" s="304">
        <f>(AR30*AY2)+AS30</f>
        <v>74.287299999999988</v>
      </c>
      <c r="AU30" s="302">
        <f t="shared" si="36"/>
        <v>74.287299999999988</v>
      </c>
      <c r="AV30" s="303">
        <f t="shared" si="37"/>
        <v>74.287299999999988</v>
      </c>
      <c r="AW30" s="303">
        <f t="shared" si="38"/>
        <v>74.287299999999988</v>
      </c>
      <c r="AX30" s="303">
        <f t="shared" si="39"/>
        <v>74.287299999999988</v>
      </c>
      <c r="AY30" s="303">
        <f t="shared" si="40"/>
        <v>74.287299999999988</v>
      </c>
      <c r="AZ30" s="303">
        <f t="shared" si="41"/>
        <v>74.287299999999988</v>
      </c>
      <c r="BA30" s="303">
        <f t="shared" si="42"/>
        <v>74.287299999999988</v>
      </c>
      <c r="BB30" s="303">
        <f t="shared" si="43"/>
        <v>74.287299999999988</v>
      </c>
      <c r="BC30" s="303">
        <f t="shared" si="44"/>
        <v>74.287299999999988</v>
      </c>
      <c r="BD30" s="303">
        <f t="shared" si="45"/>
        <v>74.287299999999988</v>
      </c>
      <c r="BE30" s="303">
        <f t="shared" si="46"/>
        <v>74.287299999999988</v>
      </c>
      <c r="BF30" s="303">
        <f t="shared" si="47"/>
        <v>74.287299999999988</v>
      </c>
      <c r="BG30" s="303">
        <f t="shared" si="48"/>
        <v>74.287299999999988</v>
      </c>
      <c r="BH30" s="304">
        <f t="shared" si="49"/>
        <v>74.287299999999988</v>
      </c>
      <c r="BI30" s="317">
        <f t="shared" si="50"/>
        <v>74.287299999999988</v>
      </c>
    </row>
    <row r="31" spans="1:61" ht="15.75" thickBot="1" x14ac:dyDescent="0.3">
      <c r="A31" s="96" t="s">
        <v>34</v>
      </c>
      <c r="B31" s="97" t="s">
        <v>28</v>
      </c>
      <c r="C31" s="98">
        <v>28320</v>
      </c>
      <c r="D31" s="99">
        <v>1.4999999999999999E-2</v>
      </c>
      <c r="E31" s="272">
        <v>104.63</v>
      </c>
      <c r="F31" s="100">
        <v>0.66</v>
      </c>
      <c r="G31" s="273">
        <f t="shared" si="1"/>
        <v>69.055800000000005</v>
      </c>
      <c r="H31" s="185">
        <f t="shared" si="2"/>
        <v>41.433480000000003</v>
      </c>
      <c r="I31" s="186">
        <f t="shared" si="3"/>
        <v>41.433480000000003</v>
      </c>
      <c r="J31" s="187">
        <f t="shared" si="4"/>
        <v>41.433480000000003</v>
      </c>
      <c r="K31" s="187">
        <f t="shared" si="5"/>
        <v>41.433480000000003</v>
      </c>
      <c r="L31" s="187">
        <f t="shared" si="6"/>
        <v>41.433480000000003</v>
      </c>
      <c r="M31" s="187">
        <f t="shared" si="7"/>
        <v>41.433480000000003</v>
      </c>
      <c r="N31" s="187">
        <f t="shared" si="8"/>
        <v>41.433480000000003</v>
      </c>
      <c r="O31" s="187">
        <f t="shared" si="9"/>
        <v>41.433480000000003</v>
      </c>
      <c r="P31" s="187">
        <f t="shared" si="10"/>
        <v>41.433480000000003</v>
      </c>
      <c r="Q31" s="187">
        <f t="shared" si="11"/>
        <v>41.433480000000003</v>
      </c>
      <c r="R31" s="187">
        <f t="shared" si="12"/>
        <v>41.433480000000003</v>
      </c>
      <c r="S31" s="187">
        <f t="shared" si="13"/>
        <v>41.433480000000003</v>
      </c>
      <c r="T31" s="187">
        <f t="shared" si="14"/>
        <v>41.433480000000003</v>
      </c>
      <c r="U31" s="187">
        <f t="shared" si="15"/>
        <v>41.433480000000003</v>
      </c>
      <c r="V31" s="188">
        <f t="shared" si="16"/>
        <v>41.433480000000003</v>
      </c>
      <c r="W31" s="189">
        <f t="shared" si="17"/>
        <v>41.433480000000003</v>
      </c>
      <c r="X31" s="74"/>
      <c r="Y31" s="186">
        <f t="shared" si="18"/>
        <v>29.169169920000002</v>
      </c>
      <c r="Z31" s="187">
        <f t="shared" si="19"/>
        <v>12.264310080000001</v>
      </c>
      <c r="AA31" s="188">
        <f>(Y31*AF2)+Z31</f>
        <v>41.433480000000003</v>
      </c>
      <c r="AB31" s="186">
        <f t="shared" si="20"/>
        <v>41.433480000000003</v>
      </c>
      <c r="AC31" s="187">
        <f t="shared" si="21"/>
        <v>41.433480000000003</v>
      </c>
      <c r="AD31" s="187">
        <f t="shared" si="22"/>
        <v>41.433480000000003</v>
      </c>
      <c r="AE31" s="187">
        <f t="shared" si="23"/>
        <v>41.433480000000003</v>
      </c>
      <c r="AF31" s="187">
        <f t="shared" si="24"/>
        <v>41.433480000000003</v>
      </c>
      <c r="AG31" s="187">
        <f t="shared" si="25"/>
        <v>41.433480000000003</v>
      </c>
      <c r="AH31" s="187">
        <f t="shared" si="26"/>
        <v>41.433480000000003</v>
      </c>
      <c r="AI31" s="187">
        <f t="shared" si="27"/>
        <v>41.433480000000003</v>
      </c>
      <c r="AJ31" s="187">
        <f t="shared" si="28"/>
        <v>41.433480000000003</v>
      </c>
      <c r="AK31" s="187">
        <f t="shared" si="29"/>
        <v>41.433480000000003</v>
      </c>
      <c r="AL31" s="187">
        <f t="shared" si="30"/>
        <v>41.433480000000003</v>
      </c>
      <c r="AM31" s="187">
        <f t="shared" si="31"/>
        <v>41.433480000000003</v>
      </c>
      <c r="AN31" s="187">
        <f t="shared" si="32"/>
        <v>41.433480000000003</v>
      </c>
      <c r="AO31" s="188">
        <f t="shared" si="33"/>
        <v>41.433480000000003</v>
      </c>
      <c r="AP31" s="189">
        <f t="shared" si="34"/>
        <v>41.433480000000003</v>
      </c>
      <c r="AR31" s="308">
        <f t="shared" si="0"/>
        <v>48.6152832</v>
      </c>
      <c r="AS31" s="303">
        <f t="shared" si="35"/>
        <v>20.440516800000005</v>
      </c>
      <c r="AT31" s="310">
        <f>(AR31*AY2)+AS31</f>
        <v>69.055800000000005</v>
      </c>
      <c r="AU31" s="308">
        <f t="shared" si="36"/>
        <v>69.055800000000005</v>
      </c>
      <c r="AV31" s="309">
        <f t="shared" si="37"/>
        <v>69.055800000000005</v>
      </c>
      <c r="AW31" s="309">
        <f t="shared" si="38"/>
        <v>69.055800000000005</v>
      </c>
      <c r="AX31" s="309">
        <f t="shared" si="39"/>
        <v>69.055800000000005</v>
      </c>
      <c r="AY31" s="309">
        <f t="shared" si="40"/>
        <v>69.055800000000005</v>
      </c>
      <c r="AZ31" s="309">
        <f t="shared" si="41"/>
        <v>69.055800000000005</v>
      </c>
      <c r="BA31" s="309">
        <f t="shared" si="42"/>
        <v>69.055800000000005</v>
      </c>
      <c r="BB31" s="309">
        <f t="shared" si="43"/>
        <v>69.055800000000005</v>
      </c>
      <c r="BC31" s="309">
        <f t="shared" si="44"/>
        <v>69.055800000000005</v>
      </c>
      <c r="BD31" s="309">
        <f t="shared" si="45"/>
        <v>69.055800000000005</v>
      </c>
      <c r="BE31" s="309">
        <f t="shared" si="46"/>
        <v>69.055800000000005</v>
      </c>
      <c r="BF31" s="309">
        <f t="shared" si="47"/>
        <v>69.055800000000005</v>
      </c>
      <c r="BG31" s="309">
        <f t="shared" si="48"/>
        <v>69.055800000000005</v>
      </c>
      <c r="BH31" s="310">
        <f t="shared" si="49"/>
        <v>69.055800000000005</v>
      </c>
      <c r="BI31" s="322">
        <f t="shared" si="50"/>
        <v>69.055800000000005</v>
      </c>
    </row>
    <row r="32" spans="1:61" x14ac:dyDescent="0.25">
      <c r="A32" s="74"/>
      <c r="B32" s="74"/>
      <c r="C32" s="209" t="s">
        <v>106</v>
      </c>
      <c r="D32" s="82">
        <f>D15+D16+D18+D22+D23+D25</f>
        <v>0.78500000000000003</v>
      </c>
      <c r="E32" s="74"/>
      <c r="G32" s="74"/>
      <c r="H32" s="159"/>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R32" s="74"/>
      <c r="AS32" s="74"/>
      <c r="AT32" s="74"/>
      <c r="AU32" s="74"/>
      <c r="AV32" s="74"/>
      <c r="AW32" s="74"/>
      <c r="AX32" s="74"/>
      <c r="AY32" s="74"/>
      <c r="AZ32" s="74"/>
      <c r="BA32" s="74"/>
      <c r="BB32" s="74"/>
      <c r="BC32" s="74"/>
      <c r="BD32" s="74"/>
      <c r="BE32" s="74"/>
      <c r="BF32" s="74"/>
      <c r="BG32" s="74"/>
      <c r="BH32" s="74"/>
      <c r="BI32" s="74"/>
    </row>
    <row r="33" spans="1:61" ht="15.75" thickBot="1" x14ac:dyDescent="0.3">
      <c r="A33" s="139"/>
      <c r="B33" s="139"/>
      <c r="C33" s="139"/>
      <c r="D33" s="120"/>
      <c r="E33" s="139"/>
      <c r="F33" s="149"/>
      <c r="G33" s="139"/>
      <c r="H33" s="191"/>
      <c r="I33" s="74"/>
      <c r="J33" s="74"/>
      <c r="K33" s="74"/>
      <c r="L33" s="74"/>
      <c r="M33" s="74"/>
      <c r="N33" s="74"/>
      <c r="O33" s="74"/>
      <c r="P33" s="74"/>
      <c r="Q33" s="74"/>
      <c r="R33" s="74"/>
      <c r="S33" s="74"/>
      <c r="T33" s="74"/>
      <c r="U33" s="74"/>
      <c r="V33" s="74"/>
      <c r="W33" s="74"/>
      <c r="X33" s="74"/>
      <c r="Y33" s="74"/>
      <c r="Z33" s="74"/>
      <c r="AA33" s="74"/>
      <c r="AB33" s="192"/>
      <c r="AC33" s="74"/>
      <c r="AD33" s="74"/>
      <c r="AE33" s="74"/>
      <c r="AF33" s="74"/>
      <c r="AG33" s="74"/>
      <c r="AH33" s="74"/>
      <c r="AI33" s="74"/>
      <c r="AJ33" s="74"/>
      <c r="AK33" s="74"/>
      <c r="AL33" s="74"/>
      <c r="AM33" s="74"/>
      <c r="AN33" s="74"/>
      <c r="AO33" s="74"/>
      <c r="AP33" s="74"/>
      <c r="AR33" s="74"/>
      <c r="AS33" s="74"/>
      <c r="AT33" s="74"/>
      <c r="AU33" s="192"/>
      <c r="AV33" s="74"/>
      <c r="AW33" s="74"/>
      <c r="AX33" s="74"/>
      <c r="AY33" s="74"/>
      <c r="AZ33" s="74"/>
      <c r="BA33" s="74"/>
      <c r="BB33" s="74"/>
      <c r="BC33" s="74"/>
      <c r="BD33" s="74"/>
      <c r="BE33" s="74"/>
      <c r="BF33" s="74"/>
      <c r="BG33" s="74"/>
      <c r="BH33" s="74"/>
      <c r="BI33" s="74"/>
    </row>
    <row r="34" spans="1:61" x14ac:dyDescent="0.25">
      <c r="A34" s="162"/>
      <c r="B34" s="137"/>
      <c r="C34" s="137"/>
      <c r="D34" s="83"/>
      <c r="E34" s="137"/>
      <c r="F34" s="147"/>
      <c r="G34" s="137"/>
      <c r="H34" s="163"/>
      <c r="I34" s="266" t="s">
        <v>89</v>
      </c>
      <c r="J34" s="266"/>
      <c r="K34" s="266"/>
      <c r="L34" s="266"/>
      <c r="M34" s="266"/>
      <c r="N34" s="266"/>
      <c r="O34" s="266"/>
      <c r="P34" s="266"/>
      <c r="Q34" s="266"/>
      <c r="R34" s="266"/>
      <c r="S34" s="266"/>
      <c r="T34" s="266"/>
      <c r="U34" s="266"/>
      <c r="V34" s="267"/>
      <c r="W34" s="268"/>
      <c r="X34" s="74"/>
      <c r="Y34" s="162"/>
      <c r="Z34" s="137"/>
      <c r="AA34" s="137"/>
      <c r="AB34" s="265" t="s">
        <v>1878</v>
      </c>
      <c r="AC34" s="266"/>
      <c r="AD34" s="266"/>
      <c r="AE34" s="266"/>
      <c r="AF34" s="266"/>
      <c r="AG34" s="266"/>
      <c r="AH34" s="266"/>
      <c r="AI34" s="266"/>
      <c r="AJ34" s="266"/>
      <c r="AK34" s="266"/>
      <c r="AL34" s="266"/>
      <c r="AM34" s="266"/>
      <c r="AN34" s="266"/>
      <c r="AO34" s="267"/>
      <c r="AP34" s="268"/>
      <c r="AR34" s="162"/>
      <c r="AS34" s="137"/>
      <c r="AT34" s="137"/>
      <c r="AU34" s="164" t="s">
        <v>1983</v>
      </c>
      <c r="AV34" s="266"/>
      <c r="AW34" s="266"/>
      <c r="AX34" s="266"/>
      <c r="AY34" s="266"/>
      <c r="AZ34" s="266"/>
      <c r="BA34" s="266"/>
      <c r="BB34" s="266"/>
      <c r="BC34" s="266"/>
      <c r="BD34" s="266"/>
      <c r="BE34" s="266"/>
      <c r="BF34" s="266"/>
      <c r="BG34" s="266"/>
      <c r="BH34" s="267"/>
      <c r="BI34" s="268"/>
    </row>
    <row r="35" spans="1:61" ht="30" x14ac:dyDescent="0.25">
      <c r="A35" s="258"/>
      <c r="B35" s="255"/>
      <c r="C35" s="255"/>
      <c r="D35" s="256"/>
      <c r="E35" s="255"/>
      <c r="F35" s="257"/>
      <c r="G35" s="255"/>
      <c r="H35" s="259"/>
      <c r="I35" s="115" t="s">
        <v>1900</v>
      </c>
      <c r="J35" s="71" t="s">
        <v>1901</v>
      </c>
      <c r="K35" s="71" t="s">
        <v>1902</v>
      </c>
      <c r="L35" s="71" t="s">
        <v>1903</v>
      </c>
      <c r="M35" s="71" t="s">
        <v>1904</v>
      </c>
      <c r="N35" s="71" t="s">
        <v>1905</v>
      </c>
      <c r="O35" s="71" t="s">
        <v>1906</v>
      </c>
      <c r="P35" s="71" t="s">
        <v>1907</v>
      </c>
      <c r="Q35" s="71" t="s">
        <v>1908</v>
      </c>
      <c r="R35" s="71" t="s">
        <v>1909</v>
      </c>
      <c r="S35" s="71" t="s">
        <v>1910</v>
      </c>
      <c r="T35" s="71" t="s">
        <v>1911</v>
      </c>
      <c r="U35" s="71" t="s">
        <v>1912</v>
      </c>
      <c r="V35" s="81" t="s">
        <v>1913</v>
      </c>
      <c r="W35" s="102" t="s">
        <v>1914</v>
      </c>
      <c r="X35" s="74"/>
      <c r="Y35" s="171"/>
      <c r="Z35" s="138"/>
      <c r="AA35" s="138"/>
      <c r="AB35" s="80" t="s">
        <v>1900</v>
      </c>
      <c r="AC35" s="71" t="s">
        <v>1901</v>
      </c>
      <c r="AD35" s="71" t="s">
        <v>1902</v>
      </c>
      <c r="AE35" s="71" t="s">
        <v>1903</v>
      </c>
      <c r="AF35" s="71" t="s">
        <v>1904</v>
      </c>
      <c r="AG35" s="71" t="s">
        <v>1905</v>
      </c>
      <c r="AH35" s="71" t="s">
        <v>1906</v>
      </c>
      <c r="AI35" s="71" t="s">
        <v>1907</v>
      </c>
      <c r="AJ35" s="71" t="s">
        <v>1908</v>
      </c>
      <c r="AK35" s="71" t="s">
        <v>1909</v>
      </c>
      <c r="AL35" s="71" t="s">
        <v>1910</v>
      </c>
      <c r="AM35" s="71" t="s">
        <v>1911</v>
      </c>
      <c r="AN35" s="71" t="s">
        <v>1912</v>
      </c>
      <c r="AO35" s="81" t="s">
        <v>1913</v>
      </c>
      <c r="AP35" s="102" t="s">
        <v>1914</v>
      </c>
      <c r="AR35" s="171"/>
      <c r="AS35" s="138"/>
      <c r="AT35" s="138"/>
      <c r="AU35" s="80" t="s">
        <v>1900</v>
      </c>
      <c r="AV35" s="71" t="s">
        <v>1901</v>
      </c>
      <c r="AW35" s="71" t="s">
        <v>1902</v>
      </c>
      <c r="AX35" s="71" t="s">
        <v>1903</v>
      </c>
      <c r="AY35" s="71" t="s">
        <v>1904</v>
      </c>
      <c r="AZ35" s="71" t="s">
        <v>1905</v>
      </c>
      <c r="BA35" s="71" t="s">
        <v>1906</v>
      </c>
      <c r="BB35" s="71" t="s">
        <v>1907</v>
      </c>
      <c r="BC35" s="71" t="s">
        <v>1908</v>
      </c>
      <c r="BD35" s="71" t="s">
        <v>1909</v>
      </c>
      <c r="BE35" s="71" t="s">
        <v>1910</v>
      </c>
      <c r="BF35" s="71" t="s">
        <v>1911</v>
      </c>
      <c r="BG35" s="71" t="s">
        <v>1912</v>
      </c>
      <c r="BH35" s="81" t="s">
        <v>1913</v>
      </c>
      <c r="BI35" s="102" t="s">
        <v>1914</v>
      </c>
    </row>
    <row r="36" spans="1:61" ht="60" customHeight="1" x14ac:dyDescent="0.25">
      <c r="A36" s="31" t="s">
        <v>35</v>
      </c>
      <c r="B36" s="2" t="s">
        <v>36</v>
      </c>
      <c r="C36" s="3" t="s">
        <v>37</v>
      </c>
      <c r="D36" s="3" t="s">
        <v>87</v>
      </c>
      <c r="E36" s="4" t="s">
        <v>3</v>
      </c>
      <c r="F36" s="5" t="s">
        <v>4</v>
      </c>
      <c r="G36" s="5" t="s">
        <v>1918</v>
      </c>
      <c r="H36" s="85" t="s">
        <v>92</v>
      </c>
      <c r="I36" s="30" t="s">
        <v>93</v>
      </c>
      <c r="J36" s="1" t="s">
        <v>93</v>
      </c>
      <c r="K36" s="1" t="s">
        <v>93</v>
      </c>
      <c r="L36" s="1" t="s">
        <v>93</v>
      </c>
      <c r="M36" s="1" t="s">
        <v>93</v>
      </c>
      <c r="N36" s="1" t="s">
        <v>93</v>
      </c>
      <c r="O36" s="1" t="s">
        <v>93</v>
      </c>
      <c r="P36" s="1" t="s">
        <v>93</v>
      </c>
      <c r="Q36" s="1" t="s">
        <v>93</v>
      </c>
      <c r="R36" s="1" t="s">
        <v>93</v>
      </c>
      <c r="S36" s="1" t="s">
        <v>93</v>
      </c>
      <c r="T36" s="1" t="s">
        <v>93</v>
      </c>
      <c r="U36" s="1" t="s">
        <v>93</v>
      </c>
      <c r="V36" s="32" t="s">
        <v>93</v>
      </c>
      <c r="W36" s="33" t="s">
        <v>93</v>
      </c>
      <c r="X36" s="74"/>
      <c r="Y36" s="31" t="s">
        <v>1881</v>
      </c>
      <c r="Z36" s="1" t="s">
        <v>1879</v>
      </c>
      <c r="AA36" s="69" t="s">
        <v>1880</v>
      </c>
      <c r="AB36" s="31" t="s">
        <v>93</v>
      </c>
      <c r="AC36" s="1" t="s">
        <v>93</v>
      </c>
      <c r="AD36" s="1" t="s">
        <v>93</v>
      </c>
      <c r="AE36" s="1" t="s">
        <v>93</v>
      </c>
      <c r="AF36" s="1" t="s">
        <v>93</v>
      </c>
      <c r="AG36" s="1" t="s">
        <v>93</v>
      </c>
      <c r="AH36" s="1" t="s">
        <v>93</v>
      </c>
      <c r="AI36" s="1" t="s">
        <v>93</v>
      </c>
      <c r="AJ36" s="1" t="s">
        <v>93</v>
      </c>
      <c r="AK36" s="1" t="s">
        <v>93</v>
      </c>
      <c r="AL36" s="1" t="s">
        <v>93</v>
      </c>
      <c r="AM36" s="1" t="s">
        <v>93</v>
      </c>
      <c r="AN36" s="1" t="s">
        <v>93</v>
      </c>
      <c r="AO36" s="32" t="s">
        <v>93</v>
      </c>
      <c r="AP36" s="33" t="s">
        <v>93</v>
      </c>
      <c r="AR36" s="31" t="s">
        <v>1881</v>
      </c>
      <c r="AS36" s="1" t="s">
        <v>1879</v>
      </c>
      <c r="AT36" s="69" t="s">
        <v>1880</v>
      </c>
      <c r="AU36" s="31" t="s">
        <v>93</v>
      </c>
      <c r="AV36" s="1" t="s">
        <v>93</v>
      </c>
      <c r="AW36" s="1" t="s">
        <v>93</v>
      </c>
      <c r="AX36" s="1" t="s">
        <v>93</v>
      </c>
      <c r="AY36" s="1" t="s">
        <v>93</v>
      </c>
      <c r="AZ36" s="1" t="s">
        <v>93</v>
      </c>
      <c r="BA36" s="1" t="s">
        <v>93</v>
      </c>
      <c r="BB36" s="1" t="s">
        <v>93</v>
      </c>
      <c r="BC36" s="1" t="s">
        <v>93</v>
      </c>
      <c r="BD36" s="1" t="s">
        <v>93</v>
      </c>
      <c r="BE36" s="1" t="s">
        <v>93</v>
      </c>
      <c r="BF36" s="1" t="s">
        <v>93</v>
      </c>
      <c r="BG36" s="1" t="s">
        <v>93</v>
      </c>
      <c r="BH36" s="32" t="s">
        <v>93</v>
      </c>
      <c r="BI36" s="33" t="s">
        <v>93</v>
      </c>
    </row>
    <row r="37" spans="1:61" x14ac:dyDescent="0.25">
      <c r="A37" s="105" t="s">
        <v>38</v>
      </c>
      <c r="B37" s="23">
        <v>0</v>
      </c>
      <c r="C37" s="24">
        <v>382288</v>
      </c>
      <c r="D37" s="63">
        <v>0.24</v>
      </c>
      <c r="E37" s="25">
        <v>78.930000000000007</v>
      </c>
      <c r="F37" s="152">
        <v>0.72</v>
      </c>
      <c r="G37" s="25">
        <f>E37*F37</f>
        <v>56.829600000000006</v>
      </c>
      <c r="H37" s="179">
        <f>G37*1</f>
        <v>56.829600000000006</v>
      </c>
      <c r="I37" s="180">
        <f>H37*3</f>
        <v>170.48880000000003</v>
      </c>
      <c r="J37" s="181">
        <f>H37</f>
        <v>56.829600000000006</v>
      </c>
      <c r="K37" s="181">
        <f>H37</f>
        <v>56.829600000000006</v>
      </c>
      <c r="L37" s="181">
        <f>H37</f>
        <v>56.829600000000006</v>
      </c>
      <c r="M37" s="181">
        <f>H37</f>
        <v>56.829600000000006</v>
      </c>
      <c r="N37" s="181">
        <f>H37</f>
        <v>56.829600000000006</v>
      </c>
      <c r="O37" s="181">
        <f>H37</f>
        <v>56.829600000000006</v>
      </c>
      <c r="P37" s="181">
        <f>H37</f>
        <v>56.829600000000006</v>
      </c>
      <c r="Q37" s="181">
        <f>H37</f>
        <v>56.829600000000006</v>
      </c>
      <c r="R37" s="181">
        <f>H37</f>
        <v>56.829600000000006</v>
      </c>
      <c r="S37" s="181">
        <f>H37</f>
        <v>56.829600000000006</v>
      </c>
      <c r="T37" s="181">
        <f>H37</f>
        <v>56.829600000000006</v>
      </c>
      <c r="U37" s="181">
        <f>H37</f>
        <v>56.829600000000006</v>
      </c>
      <c r="V37" s="182">
        <f>H37</f>
        <v>56.829600000000006</v>
      </c>
      <c r="W37" s="183">
        <f>H37</f>
        <v>56.829600000000006</v>
      </c>
      <c r="X37" s="74"/>
      <c r="Y37" s="180">
        <f>H37*0.704</f>
        <v>40.008038400000004</v>
      </c>
      <c r="Z37" s="181">
        <f>H37-Y37</f>
        <v>16.821561600000003</v>
      </c>
      <c r="AA37" s="198">
        <f>(Y37*AF2)+Z37</f>
        <v>56.829600000000006</v>
      </c>
      <c r="AB37" s="180">
        <f>AA37*3</f>
        <v>170.48880000000003</v>
      </c>
      <c r="AC37" s="181">
        <f>AA37</f>
        <v>56.829600000000006</v>
      </c>
      <c r="AD37" s="181">
        <f>AA37</f>
        <v>56.829600000000006</v>
      </c>
      <c r="AE37" s="181">
        <f>AA37</f>
        <v>56.829600000000006</v>
      </c>
      <c r="AF37" s="181">
        <f>AA37</f>
        <v>56.829600000000006</v>
      </c>
      <c r="AG37" s="181">
        <f>AA37</f>
        <v>56.829600000000006</v>
      </c>
      <c r="AH37" s="181">
        <f>AA37</f>
        <v>56.829600000000006</v>
      </c>
      <c r="AI37" s="181">
        <f>AA37</f>
        <v>56.829600000000006</v>
      </c>
      <c r="AJ37" s="181">
        <f>AA37</f>
        <v>56.829600000000006</v>
      </c>
      <c r="AK37" s="181">
        <f>AA37</f>
        <v>56.829600000000006</v>
      </c>
      <c r="AL37" s="181">
        <f>AA37</f>
        <v>56.829600000000006</v>
      </c>
      <c r="AM37" s="181">
        <f>AA37</f>
        <v>56.829600000000006</v>
      </c>
      <c r="AN37" s="181">
        <f>AA37</f>
        <v>56.829600000000006</v>
      </c>
      <c r="AO37" s="182">
        <f>AA37</f>
        <v>56.829600000000006</v>
      </c>
      <c r="AP37" s="183">
        <f>AA37</f>
        <v>56.829600000000006</v>
      </c>
      <c r="AR37" s="305">
        <f t="shared" ref="AR37:AR42" si="51">G37*0.704</f>
        <v>40.008038400000004</v>
      </c>
      <c r="AS37" s="306">
        <f>G37-AR37</f>
        <v>16.821561600000003</v>
      </c>
      <c r="AT37" s="311">
        <f>(AR37*AY2)+AS37</f>
        <v>56.829600000000006</v>
      </c>
      <c r="AU37" s="305">
        <f>AT37*3</f>
        <v>170.48880000000003</v>
      </c>
      <c r="AV37" s="306">
        <f>AT37</f>
        <v>56.829600000000006</v>
      </c>
      <c r="AW37" s="306">
        <f>AT37</f>
        <v>56.829600000000006</v>
      </c>
      <c r="AX37" s="306">
        <f>AT37</f>
        <v>56.829600000000006</v>
      </c>
      <c r="AY37" s="306">
        <f>AT37</f>
        <v>56.829600000000006</v>
      </c>
      <c r="AZ37" s="306">
        <f>AT37</f>
        <v>56.829600000000006</v>
      </c>
      <c r="BA37" s="306">
        <f>AT37</f>
        <v>56.829600000000006</v>
      </c>
      <c r="BB37" s="306">
        <f>AT37</f>
        <v>56.829600000000006</v>
      </c>
      <c r="BC37" s="306">
        <f>AT37</f>
        <v>56.829600000000006</v>
      </c>
      <c r="BD37" s="306">
        <f>AT37</f>
        <v>56.829600000000006</v>
      </c>
      <c r="BE37" s="306">
        <f>AT37</f>
        <v>56.829600000000006</v>
      </c>
      <c r="BF37" s="306">
        <f>AT37</f>
        <v>56.829600000000006</v>
      </c>
      <c r="BG37" s="306">
        <f>AT37</f>
        <v>56.829600000000006</v>
      </c>
      <c r="BH37" s="307">
        <f>AT37</f>
        <v>56.829600000000006</v>
      </c>
      <c r="BI37" s="312">
        <f>AT37</f>
        <v>56.829600000000006</v>
      </c>
    </row>
    <row r="38" spans="1:61" x14ac:dyDescent="0.25">
      <c r="A38" s="105" t="s">
        <v>39</v>
      </c>
      <c r="B38" s="26" t="s">
        <v>40</v>
      </c>
      <c r="C38" s="24">
        <v>490529</v>
      </c>
      <c r="D38" s="63">
        <v>0.308</v>
      </c>
      <c r="E38" s="25">
        <v>78.930000000000007</v>
      </c>
      <c r="F38" s="152">
        <v>0.96</v>
      </c>
      <c r="G38" s="25">
        <f t="shared" ref="G38:G42" si="52">E38*F38</f>
        <v>75.772800000000004</v>
      </c>
      <c r="H38" s="179">
        <f t="shared" ref="H38:H42" si="53">G38*1</f>
        <v>75.772800000000004</v>
      </c>
      <c r="I38" s="180">
        <f t="shared" ref="I38:I42" si="54">H38*3</f>
        <v>227.3184</v>
      </c>
      <c r="J38" s="181">
        <f t="shared" ref="J38:J42" si="55">H38</f>
        <v>75.772800000000004</v>
      </c>
      <c r="K38" s="181">
        <f t="shared" ref="K38:K42" si="56">H38</f>
        <v>75.772800000000004</v>
      </c>
      <c r="L38" s="181">
        <f t="shared" ref="L38:L42" si="57">H38</f>
        <v>75.772800000000004</v>
      </c>
      <c r="M38" s="181">
        <f t="shared" ref="M38:M42" si="58">H38</f>
        <v>75.772800000000004</v>
      </c>
      <c r="N38" s="181">
        <f t="shared" ref="N38:N42" si="59">H38</f>
        <v>75.772800000000004</v>
      </c>
      <c r="O38" s="181">
        <f t="shared" ref="O38:O42" si="60">H38</f>
        <v>75.772800000000004</v>
      </c>
      <c r="P38" s="181">
        <f t="shared" ref="P38:P42" si="61">H38</f>
        <v>75.772800000000004</v>
      </c>
      <c r="Q38" s="181">
        <f t="shared" ref="Q38:Q42" si="62">H38</f>
        <v>75.772800000000004</v>
      </c>
      <c r="R38" s="181">
        <f t="shared" ref="R38:R42" si="63">H38</f>
        <v>75.772800000000004</v>
      </c>
      <c r="S38" s="181">
        <f t="shared" ref="S38:S42" si="64">H38</f>
        <v>75.772800000000004</v>
      </c>
      <c r="T38" s="181">
        <f t="shared" ref="T38:T42" si="65">H38</f>
        <v>75.772800000000004</v>
      </c>
      <c r="U38" s="181">
        <f t="shared" ref="U38:U42" si="66">H38</f>
        <v>75.772800000000004</v>
      </c>
      <c r="V38" s="182">
        <f t="shared" ref="V38:V42" si="67">H38</f>
        <v>75.772800000000004</v>
      </c>
      <c r="W38" s="183">
        <f t="shared" ref="W38:W42" si="68">H38</f>
        <v>75.772800000000004</v>
      </c>
      <c r="X38" s="74"/>
      <c r="Y38" s="180">
        <f t="shared" ref="Y38:Y42" si="69">H38*0.704</f>
        <v>53.344051200000003</v>
      </c>
      <c r="Z38" s="181">
        <f t="shared" ref="Z38:Z42" si="70">H38-Y38</f>
        <v>22.428748800000001</v>
      </c>
      <c r="AA38" s="198">
        <f>(Y38*AF2)+Z38</f>
        <v>75.772800000000004</v>
      </c>
      <c r="AB38" s="180">
        <f t="shared" ref="AB38:AB42" si="71">AA38*3</f>
        <v>227.3184</v>
      </c>
      <c r="AC38" s="181">
        <f t="shared" ref="AC38:AC42" si="72">AA38</f>
        <v>75.772800000000004</v>
      </c>
      <c r="AD38" s="181">
        <f t="shared" ref="AD38:AD42" si="73">AA38</f>
        <v>75.772800000000004</v>
      </c>
      <c r="AE38" s="181">
        <f t="shared" ref="AE38:AE42" si="74">AA38</f>
        <v>75.772800000000004</v>
      </c>
      <c r="AF38" s="181">
        <f t="shared" ref="AF38:AF42" si="75">AA38</f>
        <v>75.772800000000004</v>
      </c>
      <c r="AG38" s="181">
        <f t="shared" ref="AG38:AG42" si="76">AA38</f>
        <v>75.772800000000004</v>
      </c>
      <c r="AH38" s="181">
        <f t="shared" ref="AH38:AH42" si="77">AA38</f>
        <v>75.772800000000004</v>
      </c>
      <c r="AI38" s="181">
        <f t="shared" ref="AI38:AI42" si="78">AA38</f>
        <v>75.772800000000004</v>
      </c>
      <c r="AJ38" s="181">
        <f t="shared" ref="AJ38:AJ42" si="79">AA38</f>
        <v>75.772800000000004</v>
      </c>
      <c r="AK38" s="181">
        <f t="shared" ref="AK38:AK42" si="80">AA38</f>
        <v>75.772800000000004</v>
      </c>
      <c r="AL38" s="181">
        <f t="shared" ref="AL38:AL42" si="81">AA38</f>
        <v>75.772800000000004</v>
      </c>
      <c r="AM38" s="181">
        <f t="shared" ref="AM38:AM42" si="82">AA38</f>
        <v>75.772800000000004</v>
      </c>
      <c r="AN38" s="181">
        <f t="shared" ref="AN38:AN42" si="83">AA38</f>
        <v>75.772800000000004</v>
      </c>
      <c r="AO38" s="182">
        <f t="shared" ref="AO38:AO42" si="84">AA38</f>
        <v>75.772800000000004</v>
      </c>
      <c r="AP38" s="183">
        <f t="shared" ref="AP38:AP42" si="85">AA38</f>
        <v>75.772800000000004</v>
      </c>
      <c r="AR38" s="305">
        <f t="shared" si="51"/>
        <v>53.344051200000003</v>
      </c>
      <c r="AS38" s="306">
        <f t="shared" ref="AS38:AS42" si="86">G38-AR38</f>
        <v>22.428748800000001</v>
      </c>
      <c r="AT38" s="311">
        <f>(AR38*AY2)+AS38</f>
        <v>75.772800000000004</v>
      </c>
      <c r="AU38" s="305">
        <f t="shared" ref="AU38:AU42" si="87">AT38*3</f>
        <v>227.3184</v>
      </c>
      <c r="AV38" s="306">
        <f t="shared" ref="AV38:AV42" si="88">AT38</f>
        <v>75.772800000000004</v>
      </c>
      <c r="AW38" s="306">
        <f t="shared" ref="AW38:AW42" si="89">AT38</f>
        <v>75.772800000000004</v>
      </c>
      <c r="AX38" s="306">
        <f t="shared" ref="AX38:AX42" si="90">AT38</f>
        <v>75.772800000000004</v>
      </c>
      <c r="AY38" s="306">
        <f t="shared" ref="AY38:AY42" si="91">AT38</f>
        <v>75.772800000000004</v>
      </c>
      <c r="AZ38" s="306">
        <f t="shared" ref="AZ38:AZ42" si="92">AT38</f>
        <v>75.772800000000004</v>
      </c>
      <c r="BA38" s="306">
        <f t="shared" ref="BA38:BA42" si="93">AT38</f>
        <v>75.772800000000004</v>
      </c>
      <c r="BB38" s="306">
        <f t="shared" ref="BB38:BB42" si="94">AT38</f>
        <v>75.772800000000004</v>
      </c>
      <c r="BC38" s="306">
        <f t="shared" ref="BC38:BC42" si="95">AT38</f>
        <v>75.772800000000004</v>
      </c>
      <c r="BD38" s="306">
        <f t="shared" ref="BD38:BD42" si="96">AT38</f>
        <v>75.772800000000004</v>
      </c>
      <c r="BE38" s="306">
        <f t="shared" ref="BE38:BE42" si="97">AT38</f>
        <v>75.772800000000004</v>
      </c>
      <c r="BF38" s="306">
        <f t="shared" ref="BF38:BF42" si="98">AT38</f>
        <v>75.772800000000004</v>
      </c>
      <c r="BG38" s="306">
        <f t="shared" ref="BG38:BG42" si="99">AT38</f>
        <v>75.772800000000004</v>
      </c>
      <c r="BH38" s="307">
        <f t="shared" ref="BH38:BH42" si="100">AT38</f>
        <v>75.772800000000004</v>
      </c>
      <c r="BI38" s="312">
        <f t="shared" ref="BI38:BI42" si="101">AT38</f>
        <v>75.772800000000004</v>
      </c>
    </row>
    <row r="39" spans="1:61" x14ac:dyDescent="0.25">
      <c r="A39" s="105" t="s">
        <v>41</v>
      </c>
      <c r="B39" s="26" t="s">
        <v>42</v>
      </c>
      <c r="C39" s="24">
        <v>490787</v>
      </c>
      <c r="D39" s="63">
        <v>0.308</v>
      </c>
      <c r="E39" s="25">
        <v>78.930000000000007</v>
      </c>
      <c r="F39" s="152">
        <v>1.33</v>
      </c>
      <c r="G39" s="25">
        <f t="shared" si="52"/>
        <v>104.97690000000001</v>
      </c>
      <c r="H39" s="179">
        <f t="shared" si="53"/>
        <v>104.97690000000001</v>
      </c>
      <c r="I39" s="180">
        <f t="shared" si="54"/>
        <v>314.93070000000006</v>
      </c>
      <c r="J39" s="181">
        <f t="shared" si="55"/>
        <v>104.97690000000001</v>
      </c>
      <c r="K39" s="181">
        <f t="shared" si="56"/>
        <v>104.97690000000001</v>
      </c>
      <c r="L39" s="181">
        <f t="shared" si="57"/>
        <v>104.97690000000001</v>
      </c>
      <c r="M39" s="181">
        <f t="shared" si="58"/>
        <v>104.97690000000001</v>
      </c>
      <c r="N39" s="181">
        <f t="shared" si="59"/>
        <v>104.97690000000001</v>
      </c>
      <c r="O39" s="181">
        <f t="shared" si="60"/>
        <v>104.97690000000001</v>
      </c>
      <c r="P39" s="181">
        <f t="shared" si="61"/>
        <v>104.97690000000001</v>
      </c>
      <c r="Q39" s="181">
        <f t="shared" si="62"/>
        <v>104.97690000000001</v>
      </c>
      <c r="R39" s="181">
        <f t="shared" si="63"/>
        <v>104.97690000000001</v>
      </c>
      <c r="S39" s="181">
        <f t="shared" si="64"/>
        <v>104.97690000000001</v>
      </c>
      <c r="T39" s="181">
        <f t="shared" si="65"/>
        <v>104.97690000000001</v>
      </c>
      <c r="U39" s="181">
        <f t="shared" si="66"/>
        <v>104.97690000000001</v>
      </c>
      <c r="V39" s="182">
        <f t="shared" si="67"/>
        <v>104.97690000000001</v>
      </c>
      <c r="W39" s="183">
        <f t="shared" si="68"/>
        <v>104.97690000000001</v>
      </c>
      <c r="X39" s="74"/>
      <c r="Y39" s="180">
        <f t="shared" si="69"/>
        <v>73.903737599999999</v>
      </c>
      <c r="Z39" s="181">
        <f t="shared" si="70"/>
        <v>31.073162400000015</v>
      </c>
      <c r="AA39" s="198">
        <f>(Y39*AF2)+Z39</f>
        <v>104.97690000000001</v>
      </c>
      <c r="AB39" s="180">
        <f t="shared" si="71"/>
        <v>314.93070000000006</v>
      </c>
      <c r="AC39" s="181">
        <f t="shared" si="72"/>
        <v>104.97690000000001</v>
      </c>
      <c r="AD39" s="181">
        <f t="shared" si="73"/>
        <v>104.97690000000001</v>
      </c>
      <c r="AE39" s="181">
        <f t="shared" si="74"/>
        <v>104.97690000000001</v>
      </c>
      <c r="AF39" s="181">
        <f t="shared" si="75"/>
        <v>104.97690000000001</v>
      </c>
      <c r="AG39" s="181">
        <f t="shared" si="76"/>
        <v>104.97690000000001</v>
      </c>
      <c r="AH39" s="181">
        <f t="shared" si="77"/>
        <v>104.97690000000001</v>
      </c>
      <c r="AI39" s="181">
        <f t="shared" si="78"/>
        <v>104.97690000000001</v>
      </c>
      <c r="AJ39" s="181">
        <f t="shared" si="79"/>
        <v>104.97690000000001</v>
      </c>
      <c r="AK39" s="181">
        <f t="shared" si="80"/>
        <v>104.97690000000001</v>
      </c>
      <c r="AL39" s="181">
        <f t="shared" si="81"/>
        <v>104.97690000000001</v>
      </c>
      <c r="AM39" s="181">
        <f t="shared" si="82"/>
        <v>104.97690000000001</v>
      </c>
      <c r="AN39" s="181">
        <f t="shared" si="83"/>
        <v>104.97690000000001</v>
      </c>
      <c r="AO39" s="182">
        <f t="shared" si="84"/>
        <v>104.97690000000001</v>
      </c>
      <c r="AP39" s="183">
        <f t="shared" si="85"/>
        <v>104.97690000000001</v>
      </c>
      <c r="AR39" s="305">
        <f t="shared" si="51"/>
        <v>73.903737599999999</v>
      </c>
      <c r="AS39" s="306">
        <f t="shared" si="86"/>
        <v>31.073162400000015</v>
      </c>
      <c r="AT39" s="311">
        <f>(AR39*AY2)+AS39</f>
        <v>104.97690000000001</v>
      </c>
      <c r="AU39" s="305">
        <f t="shared" si="87"/>
        <v>314.93070000000006</v>
      </c>
      <c r="AV39" s="306">
        <f t="shared" si="88"/>
        <v>104.97690000000001</v>
      </c>
      <c r="AW39" s="306">
        <f t="shared" si="89"/>
        <v>104.97690000000001</v>
      </c>
      <c r="AX39" s="306">
        <f t="shared" si="90"/>
        <v>104.97690000000001</v>
      </c>
      <c r="AY39" s="306">
        <f t="shared" si="91"/>
        <v>104.97690000000001</v>
      </c>
      <c r="AZ39" s="306">
        <f t="shared" si="92"/>
        <v>104.97690000000001</v>
      </c>
      <c r="BA39" s="306">
        <f t="shared" si="93"/>
        <v>104.97690000000001</v>
      </c>
      <c r="BB39" s="306">
        <f t="shared" si="94"/>
        <v>104.97690000000001</v>
      </c>
      <c r="BC39" s="306">
        <f t="shared" si="95"/>
        <v>104.97690000000001</v>
      </c>
      <c r="BD39" s="306">
        <f t="shared" si="96"/>
        <v>104.97690000000001</v>
      </c>
      <c r="BE39" s="306">
        <f t="shared" si="97"/>
        <v>104.97690000000001</v>
      </c>
      <c r="BF39" s="306">
        <f t="shared" si="98"/>
        <v>104.97690000000001</v>
      </c>
      <c r="BG39" s="306">
        <f t="shared" si="99"/>
        <v>104.97690000000001</v>
      </c>
      <c r="BH39" s="307">
        <f t="shared" si="100"/>
        <v>104.97690000000001</v>
      </c>
      <c r="BI39" s="312">
        <f t="shared" si="101"/>
        <v>104.97690000000001</v>
      </c>
    </row>
    <row r="40" spans="1:61" x14ac:dyDescent="0.25">
      <c r="A40" s="106" t="s">
        <v>43</v>
      </c>
      <c r="B40" s="12" t="s">
        <v>44</v>
      </c>
      <c r="C40" s="10">
        <v>152980</v>
      </c>
      <c r="D40" s="64">
        <v>9.6000000000000002E-2</v>
      </c>
      <c r="E40" s="274">
        <v>78.930000000000007</v>
      </c>
      <c r="F40" s="275">
        <v>1.84</v>
      </c>
      <c r="G40" s="274">
        <f t="shared" si="52"/>
        <v>145.23120000000003</v>
      </c>
      <c r="H40" s="174">
        <f t="shared" si="53"/>
        <v>145.23120000000003</v>
      </c>
      <c r="I40" s="202">
        <f t="shared" si="54"/>
        <v>435.69360000000006</v>
      </c>
      <c r="J40" s="199">
        <f t="shared" si="55"/>
        <v>145.23120000000003</v>
      </c>
      <c r="K40" s="199">
        <f t="shared" si="56"/>
        <v>145.23120000000003</v>
      </c>
      <c r="L40" s="199">
        <f t="shared" si="57"/>
        <v>145.23120000000003</v>
      </c>
      <c r="M40" s="199">
        <f t="shared" si="58"/>
        <v>145.23120000000003</v>
      </c>
      <c r="N40" s="199">
        <f t="shared" si="59"/>
        <v>145.23120000000003</v>
      </c>
      <c r="O40" s="199">
        <f t="shared" si="60"/>
        <v>145.23120000000003</v>
      </c>
      <c r="P40" s="199">
        <f t="shared" si="61"/>
        <v>145.23120000000003</v>
      </c>
      <c r="Q40" s="199">
        <f t="shared" si="62"/>
        <v>145.23120000000003</v>
      </c>
      <c r="R40" s="199">
        <f t="shared" si="63"/>
        <v>145.23120000000003</v>
      </c>
      <c r="S40" s="199">
        <f t="shared" si="64"/>
        <v>145.23120000000003</v>
      </c>
      <c r="T40" s="199">
        <f t="shared" si="65"/>
        <v>145.23120000000003</v>
      </c>
      <c r="U40" s="199">
        <f t="shared" si="66"/>
        <v>145.23120000000003</v>
      </c>
      <c r="V40" s="200">
        <f t="shared" si="67"/>
        <v>145.23120000000003</v>
      </c>
      <c r="W40" s="178">
        <f t="shared" si="68"/>
        <v>145.23120000000003</v>
      </c>
      <c r="X40" s="74"/>
      <c r="Y40" s="175">
        <f t="shared" si="69"/>
        <v>102.24276480000002</v>
      </c>
      <c r="Z40" s="176">
        <f t="shared" si="70"/>
        <v>42.988435200000012</v>
      </c>
      <c r="AA40" s="201">
        <f>(Y40*AF2)+Z40</f>
        <v>145.23120000000003</v>
      </c>
      <c r="AB40" s="202">
        <f t="shared" si="71"/>
        <v>435.69360000000006</v>
      </c>
      <c r="AC40" s="199">
        <f t="shared" si="72"/>
        <v>145.23120000000003</v>
      </c>
      <c r="AD40" s="199">
        <f t="shared" si="73"/>
        <v>145.23120000000003</v>
      </c>
      <c r="AE40" s="199">
        <f t="shared" si="74"/>
        <v>145.23120000000003</v>
      </c>
      <c r="AF40" s="199">
        <f t="shared" si="75"/>
        <v>145.23120000000003</v>
      </c>
      <c r="AG40" s="199">
        <f t="shared" si="76"/>
        <v>145.23120000000003</v>
      </c>
      <c r="AH40" s="199">
        <f t="shared" si="77"/>
        <v>145.23120000000003</v>
      </c>
      <c r="AI40" s="199">
        <f t="shared" si="78"/>
        <v>145.23120000000003</v>
      </c>
      <c r="AJ40" s="199">
        <f t="shared" si="79"/>
        <v>145.23120000000003</v>
      </c>
      <c r="AK40" s="199">
        <f t="shared" si="80"/>
        <v>145.23120000000003</v>
      </c>
      <c r="AL40" s="199">
        <f t="shared" si="81"/>
        <v>145.23120000000003</v>
      </c>
      <c r="AM40" s="199">
        <f t="shared" si="82"/>
        <v>145.23120000000003</v>
      </c>
      <c r="AN40" s="199">
        <f t="shared" si="83"/>
        <v>145.23120000000003</v>
      </c>
      <c r="AO40" s="200">
        <f t="shared" si="84"/>
        <v>145.23120000000003</v>
      </c>
      <c r="AP40" s="178">
        <f t="shared" si="85"/>
        <v>145.23120000000003</v>
      </c>
      <c r="AR40" s="302">
        <f t="shared" si="51"/>
        <v>102.24276480000002</v>
      </c>
      <c r="AS40" s="306">
        <f t="shared" si="86"/>
        <v>42.988435200000012</v>
      </c>
      <c r="AT40" s="313">
        <f>(AR40*AY2)+AS40</f>
        <v>145.23120000000003</v>
      </c>
      <c r="AU40" s="314">
        <f t="shared" si="87"/>
        <v>435.69360000000006</v>
      </c>
      <c r="AV40" s="315">
        <f t="shared" si="88"/>
        <v>145.23120000000003</v>
      </c>
      <c r="AW40" s="315">
        <f t="shared" si="89"/>
        <v>145.23120000000003</v>
      </c>
      <c r="AX40" s="315">
        <f t="shared" si="90"/>
        <v>145.23120000000003</v>
      </c>
      <c r="AY40" s="315">
        <f t="shared" si="91"/>
        <v>145.23120000000003</v>
      </c>
      <c r="AZ40" s="315">
        <f t="shared" si="92"/>
        <v>145.23120000000003</v>
      </c>
      <c r="BA40" s="315">
        <f t="shared" si="93"/>
        <v>145.23120000000003</v>
      </c>
      <c r="BB40" s="315">
        <f t="shared" si="94"/>
        <v>145.23120000000003</v>
      </c>
      <c r="BC40" s="315">
        <f t="shared" si="95"/>
        <v>145.23120000000003</v>
      </c>
      <c r="BD40" s="315">
        <f t="shared" si="96"/>
        <v>145.23120000000003</v>
      </c>
      <c r="BE40" s="315">
        <f t="shared" si="97"/>
        <v>145.23120000000003</v>
      </c>
      <c r="BF40" s="315">
        <f t="shared" si="98"/>
        <v>145.23120000000003</v>
      </c>
      <c r="BG40" s="315">
        <f t="shared" si="99"/>
        <v>145.23120000000003</v>
      </c>
      <c r="BH40" s="316">
        <f t="shared" si="100"/>
        <v>145.23120000000003</v>
      </c>
      <c r="BI40" s="317">
        <f t="shared" si="101"/>
        <v>145.23120000000003</v>
      </c>
    </row>
    <row r="41" spans="1:61" x14ac:dyDescent="0.25">
      <c r="A41" s="106" t="s">
        <v>45</v>
      </c>
      <c r="B41" s="12" t="s">
        <v>46</v>
      </c>
      <c r="C41" s="10">
        <v>55185</v>
      </c>
      <c r="D41" s="64">
        <v>3.5000000000000003E-2</v>
      </c>
      <c r="E41" s="274">
        <v>78.930000000000007</v>
      </c>
      <c r="F41" s="275">
        <v>2.5299999999999998</v>
      </c>
      <c r="G41" s="274">
        <f t="shared" si="52"/>
        <v>199.69290000000001</v>
      </c>
      <c r="H41" s="174">
        <f t="shared" si="53"/>
        <v>199.69290000000001</v>
      </c>
      <c r="I41" s="202">
        <f t="shared" si="54"/>
        <v>599.07870000000003</v>
      </c>
      <c r="J41" s="199">
        <f t="shared" si="55"/>
        <v>199.69290000000001</v>
      </c>
      <c r="K41" s="199">
        <f t="shared" si="56"/>
        <v>199.69290000000001</v>
      </c>
      <c r="L41" s="199">
        <f t="shared" si="57"/>
        <v>199.69290000000001</v>
      </c>
      <c r="M41" s="199">
        <f t="shared" si="58"/>
        <v>199.69290000000001</v>
      </c>
      <c r="N41" s="199">
        <f t="shared" si="59"/>
        <v>199.69290000000001</v>
      </c>
      <c r="O41" s="199">
        <f t="shared" si="60"/>
        <v>199.69290000000001</v>
      </c>
      <c r="P41" s="199">
        <f t="shared" si="61"/>
        <v>199.69290000000001</v>
      </c>
      <c r="Q41" s="199">
        <f t="shared" si="62"/>
        <v>199.69290000000001</v>
      </c>
      <c r="R41" s="199">
        <f t="shared" si="63"/>
        <v>199.69290000000001</v>
      </c>
      <c r="S41" s="199">
        <f t="shared" si="64"/>
        <v>199.69290000000001</v>
      </c>
      <c r="T41" s="199">
        <f t="shared" si="65"/>
        <v>199.69290000000001</v>
      </c>
      <c r="U41" s="199">
        <f t="shared" si="66"/>
        <v>199.69290000000001</v>
      </c>
      <c r="V41" s="200">
        <f t="shared" si="67"/>
        <v>199.69290000000001</v>
      </c>
      <c r="W41" s="178">
        <f t="shared" si="68"/>
        <v>199.69290000000001</v>
      </c>
      <c r="X41" s="74"/>
      <c r="Y41" s="175">
        <f t="shared" si="69"/>
        <v>140.58380159999999</v>
      </c>
      <c r="Z41" s="176">
        <f t="shared" si="70"/>
        <v>59.109098400000022</v>
      </c>
      <c r="AA41" s="201">
        <f>(Y41*AF2)+Z41</f>
        <v>199.69290000000001</v>
      </c>
      <c r="AB41" s="202">
        <f t="shared" si="71"/>
        <v>599.07870000000003</v>
      </c>
      <c r="AC41" s="199">
        <f t="shared" si="72"/>
        <v>199.69290000000001</v>
      </c>
      <c r="AD41" s="199">
        <f t="shared" si="73"/>
        <v>199.69290000000001</v>
      </c>
      <c r="AE41" s="199">
        <f t="shared" si="74"/>
        <v>199.69290000000001</v>
      </c>
      <c r="AF41" s="199">
        <f t="shared" si="75"/>
        <v>199.69290000000001</v>
      </c>
      <c r="AG41" s="199">
        <f t="shared" si="76"/>
        <v>199.69290000000001</v>
      </c>
      <c r="AH41" s="199">
        <f t="shared" si="77"/>
        <v>199.69290000000001</v>
      </c>
      <c r="AI41" s="199">
        <f t="shared" si="78"/>
        <v>199.69290000000001</v>
      </c>
      <c r="AJ41" s="199">
        <f t="shared" si="79"/>
        <v>199.69290000000001</v>
      </c>
      <c r="AK41" s="199">
        <f t="shared" si="80"/>
        <v>199.69290000000001</v>
      </c>
      <c r="AL41" s="199">
        <f t="shared" si="81"/>
        <v>199.69290000000001</v>
      </c>
      <c r="AM41" s="199">
        <f t="shared" si="82"/>
        <v>199.69290000000001</v>
      </c>
      <c r="AN41" s="199">
        <f t="shared" si="83"/>
        <v>199.69290000000001</v>
      </c>
      <c r="AO41" s="200">
        <f t="shared" si="84"/>
        <v>199.69290000000001</v>
      </c>
      <c r="AP41" s="178">
        <f t="shared" si="85"/>
        <v>199.69290000000001</v>
      </c>
      <c r="AR41" s="302">
        <f t="shared" si="51"/>
        <v>140.58380159999999</v>
      </c>
      <c r="AS41" s="306">
        <f t="shared" si="86"/>
        <v>59.109098400000022</v>
      </c>
      <c r="AT41" s="313">
        <f>(AR41*AY2)+AS41</f>
        <v>199.69290000000001</v>
      </c>
      <c r="AU41" s="314">
        <f t="shared" si="87"/>
        <v>599.07870000000003</v>
      </c>
      <c r="AV41" s="315">
        <f t="shared" si="88"/>
        <v>199.69290000000001</v>
      </c>
      <c r="AW41" s="315">
        <f t="shared" si="89"/>
        <v>199.69290000000001</v>
      </c>
      <c r="AX41" s="315">
        <f t="shared" si="90"/>
        <v>199.69290000000001</v>
      </c>
      <c r="AY41" s="315">
        <f t="shared" si="91"/>
        <v>199.69290000000001</v>
      </c>
      <c r="AZ41" s="315">
        <f t="shared" si="92"/>
        <v>199.69290000000001</v>
      </c>
      <c r="BA41" s="315">
        <f t="shared" si="93"/>
        <v>199.69290000000001</v>
      </c>
      <c r="BB41" s="315">
        <f t="shared" si="94"/>
        <v>199.69290000000001</v>
      </c>
      <c r="BC41" s="315">
        <f t="shared" si="95"/>
        <v>199.69290000000001</v>
      </c>
      <c r="BD41" s="315">
        <f t="shared" si="96"/>
        <v>199.69290000000001</v>
      </c>
      <c r="BE41" s="315">
        <f t="shared" si="97"/>
        <v>199.69290000000001</v>
      </c>
      <c r="BF41" s="315">
        <f t="shared" si="98"/>
        <v>199.69290000000001</v>
      </c>
      <c r="BG41" s="315">
        <f t="shared" si="99"/>
        <v>199.69290000000001</v>
      </c>
      <c r="BH41" s="316">
        <f t="shared" si="100"/>
        <v>199.69290000000001</v>
      </c>
      <c r="BI41" s="317">
        <f t="shared" si="101"/>
        <v>199.69290000000001</v>
      </c>
    </row>
    <row r="42" spans="1:61" ht="15.75" thickBot="1" x14ac:dyDescent="0.3">
      <c r="A42" s="107" t="s">
        <v>47</v>
      </c>
      <c r="B42" s="108" t="s">
        <v>48</v>
      </c>
      <c r="C42" s="109">
        <v>20990</v>
      </c>
      <c r="D42" s="110">
        <v>1.2999999999999999E-2</v>
      </c>
      <c r="E42" s="277">
        <v>78.930000000000007</v>
      </c>
      <c r="F42" s="276">
        <v>3.24</v>
      </c>
      <c r="G42" s="277">
        <f t="shared" si="52"/>
        <v>255.73320000000004</v>
      </c>
      <c r="H42" s="185">
        <f t="shared" si="53"/>
        <v>255.73320000000004</v>
      </c>
      <c r="I42" s="207">
        <f t="shared" si="54"/>
        <v>767.19960000000015</v>
      </c>
      <c r="J42" s="204">
        <f t="shared" si="55"/>
        <v>255.73320000000004</v>
      </c>
      <c r="K42" s="204">
        <f t="shared" si="56"/>
        <v>255.73320000000004</v>
      </c>
      <c r="L42" s="204">
        <f t="shared" si="57"/>
        <v>255.73320000000004</v>
      </c>
      <c r="M42" s="204">
        <f t="shared" si="58"/>
        <v>255.73320000000004</v>
      </c>
      <c r="N42" s="204">
        <f t="shared" si="59"/>
        <v>255.73320000000004</v>
      </c>
      <c r="O42" s="204">
        <f t="shared" si="60"/>
        <v>255.73320000000004</v>
      </c>
      <c r="P42" s="204">
        <f t="shared" si="61"/>
        <v>255.73320000000004</v>
      </c>
      <c r="Q42" s="204">
        <f t="shared" si="62"/>
        <v>255.73320000000004</v>
      </c>
      <c r="R42" s="204">
        <f t="shared" si="63"/>
        <v>255.73320000000004</v>
      </c>
      <c r="S42" s="204">
        <f t="shared" si="64"/>
        <v>255.73320000000004</v>
      </c>
      <c r="T42" s="204">
        <f t="shared" si="65"/>
        <v>255.73320000000004</v>
      </c>
      <c r="U42" s="204">
        <f t="shared" si="66"/>
        <v>255.73320000000004</v>
      </c>
      <c r="V42" s="205">
        <f t="shared" si="67"/>
        <v>255.73320000000004</v>
      </c>
      <c r="W42" s="189">
        <f t="shared" si="68"/>
        <v>255.73320000000004</v>
      </c>
      <c r="X42" s="74"/>
      <c r="Y42" s="186">
        <f t="shared" si="69"/>
        <v>180.03617280000003</v>
      </c>
      <c r="Z42" s="187">
        <f t="shared" si="70"/>
        <v>75.697027200000008</v>
      </c>
      <c r="AA42" s="206">
        <f>(Y42*AF2)+Z42</f>
        <v>255.73320000000004</v>
      </c>
      <c r="AB42" s="207">
        <f t="shared" si="71"/>
        <v>767.19960000000015</v>
      </c>
      <c r="AC42" s="204">
        <f t="shared" si="72"/>
        <v>255.73320000000004</v>
      </c>
      <c r="AD42" s="204">
        <f t="shared" si="73"/>
        <v>255.73320000000004</v>
      </c>
      <c r="AE42" s="204">
        <f t="shared" si="74"/>
        <v>255.73320000000004</v>
      </c>
      <c r="AF42" s="204">
        <f t="shared" si="75"/>
        <v>255.73320000000004</v>
      </c>
      <c r="AG42" s="204">
        <f t="shared" si="76"/>
        <v>255.73320000000004</v>
      </c>
      <c r="AH42" s="204">
        <f t="shared" si="77"/>
        <v>255.73320000000004</v>
      </c>
      <c r="AI42" s="204">
        <f t="shared" si="78"/>
        <v>255.73320000000004</v>
      </c>
      <c r="AJ42" s="204">
        <f t="shared" si="79"/>
        <v>255.73320000000004</v>
      </c>
      <c r="AK42" s="204">
        <f t="shared" si="80"/>
        <v>255.73320000000004</v>
      </c>
      <c r="AL42" s="204">
        <f t="shared" si="81"/>
        <v>255.73320000000004</v>
      </c>
      <c r="AM42" s="204">
        <f t="shared" si="82"/>
        <v>255.73320000000004</v>
      </c>
      <c r="AN42" s="204">
        <f t="shared" si="83"/>
        <v>255.73320000000004</v>
      </c>
      <c r="AO42" s="205">
        <f t="shared" si="84"/>
        <v>255.73320000000004</v>
      </c>
      <c r="AP42" s="189">
        <f t="shared" si="85"/>
        <v>255.73320000000004</v>
      </c>
      <c r="AR42" s="308">
        <f t="shared" si="51"/>
        <v>180.03617280000003</v>
      </c>
      <c r="AS42" s="306">
        <f t="shared" si="86"/>
        <v>75.697027200000008</v>
      </c>
      <c r="AT42" s="318">
        <f>(AR42*AY2)+AS42</f>
        <v>255.73320000000004</v>
      </c>
      <c r="AU42" s="319">
        <f t="shared" si="87"/>
        <v>767.19960000000015</v>
      </c>
      <c r="AV42" s="320">
        <f t="shared" si="88"/>
        <v>255.73320000000004</v>
      </c>
      <c r="AW42" s="320">
        <f t="shared" si="89"/>
        <v>255.73320000000004</v>
      </c>
      <c r="AX42" s="320">
        <f t="shared" si="90"/>
        <v>255.73320000000004</v>
      </c>
      <c r="AY42" s="320">
        <f t="shared" si="91"/>
        <v>255.73320000000004</v>
      </c>
      <c r="AZ42" s="320">
        <f t="shared" si="92"/>
        <v>255.73320000000004</v>
      </c>
      <c r="BA42" s="320">
        <f t="shared" si="93"/>
        <v>255.73320000000004</v>
      </c>
      <c r="BB42" s="320">
        <f t="shared" si="94"/>
        <v>255.73320000000004</v>
      </c>
      <c r="BC42" s="320">
        <f t="shared" si="95"/>
        <v>255.73320000000004</v>
      </c>
      <c r="BD42" s="320">
        <f t="shared" si="96"/>
        <v>255.73320000000004</v>
      </c>
      <c r="BE42" s="320">
        <f t="shared" si="97"/>
        <v>255.73320000000004</v>
      </c>
      <c r="BF42" s="320">
        <f t="shared" si="98"/>
        <v>255.73320000000004</v>
      </c>
      <c r="BG42" s="320">
        <f t="shared" si="99"/>
        <v>255.73320000000004</v>
      </c>
      <c r="BH42" s="321">
        <f t="shared" si="100"/>
        <v>255.73320000000004</v>
      </c>
      <c r="BI42" s="322">
        <f t="shared" si="101"/>
        <v>255.73320000000004</v>
      </c>
    </row>
    <row r="43" spans="1:61" x14ac:dyDescent="0.25">
      <c r="A43" s="74"/>
      <c r="B43" s="74"/>
      <c r="C43" s="209" t="s">
        <v>106</v>
      </c>
      <c r="D43" s="104">
        <f>D37+D38+D39</f>
        <v>0.85600000000000009</v>
      </c>
      <c r="E43" s="74"/>
      <c r="G43" s="74"/>
      <c r="H43" s="159"/>
      <c r="I43" s="210"/>
      <c r="J43" s="210"/>
      <c r="K43" s="211"/>
      <c r="L43" s="211"/>
      <c r="M43" s="211"/>
      <c r="N43" s="192"/>
      <c r="O43" s="211"/>
      <c r="P43" s="211"/>
      <c r="Q43" s="211"/>
      <c r="R43" s="211"/>
      <c r="S43" s="211"/>
      <c r="T43" s="211"/>
      <c r="U43" s="211"/>
      <c r="V43" s="211"/>
      <c r="W43" s="211"/>
      <c r="X43" s="74"/>
      <c r="Y43" s="192"/>
      <c r="Z43" s="192"/>
      <c r="AA43" s="192"/>
      <c r="AB43" s="192"/>
      <c r="AC43" s="192"/>
      <c r="AD43" s="192"/>
      <c r="AE43" s="192"/>
      <c r="AF43" s="192"/>
      <c r="AG43" s="192"/>
      <c r="AH43" s="192"/>
      <c r="AI43" s="192"/>
      <c r="AJ43" s="192"/>
      <c r="AK43" s="192"/>
      <c r="AL43" s="192"/>
      <c r="AM43" s="192"/>
      <c r="AN43" s="192"/>
      <c r="AO43" s="192"/>
      <c r="AP43" s="192"/>
      <c r="AR43" s="192"/>
      <c r="AS43" s="192"/>
      <c r="AT43" s="192"/>
      <c r="AU43" s="192"/>
      <c r="AV43" s="192"/>
      <c r="AW43" s="192"/>
      <c r="AX43" s="192"/>
      <c r="AY43" s="192"/>
      <c r="AZ43" s="192"/>
      <c r="BA43" s="192"/>
      <c r="BB43" s="192"/>
      <c r="BC43" s="192"/>
      <c r="BD43" s="192"/>
      <c r="BE43" s="192"/>
      <c r="BF43" s="192"/>
      <c r="BG43" s="192"/>
      <c r="BH43" s="192"/>
      <c r="BI43" s="192"/>
    </row>
    <row r="44" spans="1:61" ht="15.75" thickBot="1" x14ac:dyDescent="0.3">
      <c r="A44" s="74"/>
      <c r="B44" s="74"/>
      <c r="C44" s="74"/>
      <c r="E44" s="74"/>
      <c r="G44" s="74"/>
      <c r="H44" s="159"/>
      <c r="I44" s="159"/>
      <c r="J44" s="159"/>
      <c r="K44" s="74"/>
      <c r="L44" s="74"/>
      <c r="M44" s="74"/>
      <c r="N44" s="74"/>
      <c r="O44" s="74"/>
      <c r="P44" s="74"/>
      <c r="Q44" s="74"/>
      <c r="R44" s="74"/>
      <c r="S44" s="74"/>
      <c r="T44" s="74"/>
      <c r="U44" s="74"/>
      <c r="V44" s="74"/>
      <c r="W44" s="74"/>
      <c r="X44" s="74"/>
      <c r="Y44" s="192"/>
      <c r="Z44" s="192"/>
      <c r="AA44" s="192"/>
      <c r="AB44" s="192"/>
      <c r="AC44" s="192"/>
      <c r="AD44" s="192"/>
      <c r="AE44" s="192"/>
      <c r="AF44" s="192"/>
      <c r="AG44" s="192"/>
      <c r="AH44" s="192"/>
      <c r="AI44" s="192"/>
      <c r="AJ44" s="192"/>
      <c r="AK44" s="192"/>
      <c r="AL44" s="192"/>
      <c r="AM44" s="192"/>
      <c r="AN44" s="192"/>
      <c r="AO44" s="192"/>
      <c r="AP44" s="192"/>
      <c r="AR44" s="192"/>
      <c r="AS44" s="192"/>
      <c r="AT44" s="192"/>
      <c r="AU44" s="192"/>
      <c r="AV44" s="192"/>
      <c r="AW44" s="192"/>
      <c r="AX44" s="192"/>
      <c r="AY44" s="192"/>
      <c r="AZ44" s="192"/>
      <c r="BA44" s="192"/>
      <c r="BB44" s="192"/>
      <c r="BC44" s="192"/>
      <c r="BD44" s="192"/>
      <c r="BE44" s="192"/>
      <c r="BF44" s="192"/>
      <c r="BG44" s="192"/>
      <c r="BH44" s="192"/>
      <c r="BI44" s="192"/>
    </row>
    <row r="45" spans="1:61" x14ac:dyDescent="0.25">
      <c r="A45" s="162"/>
      <c r="B45" s="137"/>
      <c r="C45" s="137"/>
      <c r="D45" s="83"/>
      <c r="E45" s="137"/>
      <c r="F45" s="147"/>
      <c r="G45" s="137"/>
      <c r="H45" s="163"/>
      <c r="I45" s="169" t="s">
        <v>89</v>
      </c>
      <c r="J45" s="165"/>
      <c r="K45" s="165"/>
      <c r="L45" s="165"/>
      <c r="M45" s="165"/>
      <c r="N45" s="165"/>
      <c r="O45" s="165"/>
      <c r="P45" s="165"/>
      <c r="Q45" s="165"/>
      <c r="R45" s="165"/>
      <c r="S45" s="165"/>
      <c r="T45" s="165"/>
      <c r="U45" s="165"/>
      <c r="V45" s="165"/>
      <c r="W45" s="167"/>
      <c r="X45" s="74"/>
      <c r="Y45" s="162"/>
      <c r="Z45" s="137"/>
      <c r="AA45" s="168"/>
      <c r="AB45" s="164" t="s">
        <v>1878</v>
      </c>
      <c r="AC45" s="169"/>
      <c r="AD45" s="169"/>
      <c r="AE45" s="169"/>
      <c r="AF45" s="169"/>
      <c r="AG45" s="169"/>
      <c r="AH45" s="169"/>
      <c r="AI45" s="169"/>
      <c r="AJ45" s="169"/>
      <c r="AK45" s="169"/>
      <c r="AL45" s="169"/>
      <c r="AM45" s="169"/>
      <c r="AN45" s="169"/>
      <c r="AO45" s="170"/>
      <c r="AP45" s="195"/>
      <c r="AR45" s="162"/>
      <c r="AS45" s="137"/>
      <c r="AT45" s="168"/>
      <c r="AU45" s="164" t="s">
        <v>1983</v>
      </c>
      <c r="AV45" s="169"/>
      <c r="AW45" s="169"/>
      <c r="AX45" s="169"/>
      <c r="AY45" s="169"/>
      <c r="AZ45" s="169"/>
      <c r="BA45" s="169"/>
      <c r="BB45" s="169"/>
      <c r="BC45" s="169"/>
      <c r="BD45" s="169"/>
      <c r="BE45" s="169"/>
      <c r="BF45" s="169"/>
      <c r="BG45" s="169"/>
      <c r="BH45" s="170"/>
      <c r="BI45" s="195"/>
    </row>
    <row r="46" spans="1:61" ht="30" x14ac:dyDescent="0.25">
      <c r="A46" s="171"/>
      <c r="B46" s="138"/>
      <c r="C46" s="138"/>
      <c r="D46" s="84"/>
      <c r="E46" s="138"/>
      <c r="F46" s="148"/>
      <c r="G46" s="138"/>
      <c r="H46" s="172"/>
      <c r="I46" s="79" t="s">
        <v>1900</v>
      </c>
      <c r="J46" s="75" t="s">
        <v>1901</v>
      </c>
      <c r="K46" s="75" t="s">
        <v>1902</v>
      </c>
      <c r="L46" s="75" t="s">
        <v>1903</v>
      </c>
      <c r="M46" s="75" t="s">
        <v>1904</v>
      </c>
      <c r="N46" s="75" t="s">
        <v>1905</v>
      </c>
      <c r="O46" s="75" t="s">
        <v>1906</v>
      </c>
      <c r="P46" s="75" t="s">
        <v>1907</v>
      </c>
      <c r="Q46" s="75" t="s">
        <v>1908</v>
      </c>
      <c r="R46" s="75" t="s">
        <v>1909</v>
      </c>
      <c r="S46" s="75" t="s">
        <v>1910</v>
      </c>
      <c r="T46" s="75" t="s">
        <v>1911</v>
      </c>
      <c r="U46" s="75" t="s">
        <v>1912</v>
      </c>
      <c r="V46" s="76" t="s">
        <v>1913</v>
      </c>
      <c r="W46" s="101" t="s">
        <v>1914</v>
      </c>
      <c r="X46" s="74"/>
      <c r="Y46" s="171"/>
      <c r="Z46" s="138"/>
      <c r="AA46" s="173"/>
      <c r="AB46" s="77" t="s">
        <v>1900</v>
      </c>
      <c r="AC46" s="75" t="s">
        <v>1901</v>
      </c>
      <c r="AD46" s="75" t="s">
        <v>1902</v>
      </c>
      <c r="AE46" s="75" t="s">
        <v>1903</v>
      </c>
      <c r="AF46" s="75" t="s">
        <v>1904</v>
      </c>
      <c r="AG46" s="75" t="s">
        <v>1905</v>
      </c>
      <c r="AH46" s="75" t="s">
        <v>1906</v>
      </c>
      <c r="AI46" s="75" t="s">
        <v>1907</v>
      </c>
      <c r="AJ46" s="75" t="s">
        <v>1908</v>
      </c>
      <c r="AK46" s="75" t="s">
        <v>1909</v>
      </c>
      <c r="AL46" s="75" t="s">
        <v>1910</v>
      </c>
      <c r="AM46" s="75" t="s">
        <v>1911</v>
      </c>
      <c r="AN46" s="75" t="s">
        <v>1912</v>
      </c>
      <c r="AO46" s="78" t="s">
        <v>1913</v>
      </c>
      <c r="AP46" s="101" t="s">
        <v>1914</v>
      </c>
      <c r="AR46" s="171"/>
      <c r="AS46" s="138"/>
      <c r="AT46" s="173"/>
      <c r="AU46" s="77" t="s">
        <v>1900</v>
      </c>
      <c r="AV46" s="75" t="s">
        <v>1901</v>
      </c>
      <c r="AW46" s="75" t="s">
        <v>1902</v>
      </c>
      <c r="AX46" s="75" t="s">
        <v>1903</v>
      </c>
      <c r="AY46" s="75" t="s">
        <v>1904</v>
      </c>
      <c r="AZ46" s="75" t="s">
        <v>1905</v>
      </c>
      <c r="BA46" s="75" t="s">
        <v>1906</v>
      </c>
      <c r="BB46" s="75" t="s">
        <v>1907</v>
      </c>
      <c r="BC46" s="75" t="s">
        <v>1908</v>
      </c>
      <c r="BD46" s="75" t="s">
        <v>1909</v>
      </c>
      <c r="BE46" s="75" t="s">
        <v>1910</v>
      </c>
      <c r="BF46" s="75" t="s">
        <v>1911</v>
      </c>
      <c r="BG46" s="75" t="s">
        <v>1912</v>
      </c>
      <c r="BH46" s="78" t="s">
        <v>1913</v>
      </c>
      <c r="BI46" s="101" t="s">
        <v>1914</v>
      </c>
    </row>
    <row r="47" spans="1:61" ht="60" customHeight="1" x14ac:dyDescent="0.25">
      <c r="A47" s="31" t="s">
        <v>65</v>
      </c>
      <c r="B47" s="2" t="s">
        <v>1883</v>
      </c>
      <c r="C47" s="212"/>
      <c r="D47" s="3" t="s">
        <v>1920</v>
      </c>
      <c r="E47" s="4" t="s">
        <v>3</v>
      </c>
      <c r="F47" s="5" t="s">
        <v>4</v>
      </c>
      <c r="G47" s="5" t="s">
        <v>1918</v>
      </c>
      <c r="H47" s="85" t="s">
        <v>91</v>
      </c>
      <c r="I47" s="30" t="s">
        <v>93</v>
      </c>
      <c r="J47" s="1" t="s">
        <v>93</v>
      </c>
      <c r="K47" s="1" t="s">
        <v>94</v>
      </c>
      <c r="L47" s="1" t="s">
        <v>95</v>
      </c>
      <c r="M47" s="1" t="s">
        <v>96</v>
      </c>
      <c r="N47" s="1" t="s">
        <v>97</v>
      </c>
      <c r="O47" s="1" t="s">
        <v>98</v>
      </c>
      <c r="P47" s="1" t="s">
        <v>99</v>
      </c>
      <c r="Q47" s="1" t="s">
        <v>100</v>
      </c>
      <c r="R47" s="1" t="s">
        <v>101</v>
      </c>
      <c r="S47" s="1" t="s">
        <v>102</v>
      </c>
      <c r="T47" s="1" t="s">
        <v>103</v>
      </c>
      <c r="U47" s="1" t="s">
        <v>104</v>
      </c>
      <c r="V47" s="69" t="s">
        <v>105</v>
      </c>
      <c r="W47" s="33" t="s">
        <v>68</v>
      </c>
      <c r="X47" s="74"/>
      <c r="Y47" s="31" t="s">
        <v>1881</v>
      </c>
      <c r="Z47" s="1" t="s">
        <v>1879</v>
      </c>
      <c r="AA47" s="32" t="s">
        <v>1882</v>
      </c>
      <c r="AB47" s="31" t="s">
        <v>93</v>
      </c>
      <c r="AC47" s="1" t="s">
        <v>93</v>
      </c>
      <c r="AD47" s="1" t="s">
        <v>94</v>
      </c>
      <c r="AE47" s="1" t="s">
        <v>95</v>
      </c>
      <c r="AF47" s="1" t="s">
        <v>96</v>
      </c>
      <c r="AG47" s="1" t="s">
        <v>97</v>
      </c>
      <c r="AH47" s="1" t="s">
        <v>98</v>
      </c>
      <c r="AI47" s="1" t="s">
        <v>99</v>
      </c>
      <c r="AJ47" s="1" t="s">
        <v>100</v>
      </c>
      <c r="AK47" s="1" t="s">
        <v>101</v>
      </c>
      <c r="AL47" s="1" t="s">
        <v>102</v>
      </c>
      <c r="AM47" s="1" t="s">
        <v>103</v>
      </c>
      <c r="AN47" s="1" t="s">
        <v>104</v>
      </c>
      <c r="AO47" s="32" t="s">
        <v>105</v>
      </c>
      <c r="AP47" s="33" t="s">
        <v>68</v>
      </c>
      <c r="AR47" s="31" t="s">
        <v>1881</v>
      </c>
      <c r="AS47" s="1" t="s">
        <v>1879</v>
      </c>
      <c r="AT47" s="32" t="s">
        <v>1882</v>
      </c>
      <c r="AU47" s="31" t="s">
        <v>93</v>
      </c>
      <c r="AV47" s="1" t="s">
        <v>93</v>
      </c>
      <c r="AW47" s="1" t="s">
        <v>94</v>
      </c>
      <c r="AX47" s="1" t="s">
        <v>95</v>
      </c>
      <c r="AY47" s="1" t="s">
        <v>96</v>
      </c>
      <c r="AZ47" s="1" t="s">
        <v>97</v>
      </c>
      <c r="BA47" s="1" t="s">
        <v>98</v>
      </c>
      <c r="BB47" s="1" t="s">
        <v>99</v>
      </c>
      <c r="BC47" s="1" t="s">
        <v>100</v>
      </c>
      <c r="BD47" s="1" t="s">
        <v>101</v>
      </c>
      <c r="BE47" s="1" t="s">
        <v>102</v>
      </c>
      <c r="BF47" s="1" t="s">
        <v>103</v>
      </c>
      <c r="BG47" s="1" t="s">
        <v>104</v>
      </c>
      <c r="BH47" s="32" t="s">
        <v>105</v>
      </c>
      <c r="BI47" s="33" t="s">
        <v>68</v>
      </c>
    </row>
    <row r="48" spans="1:61" x14ac:dyDescent="0.25">
      <c r="A48" s="111" t="s">
        <v>49</v>
      </c>
      <c r="B48" s="56" t="s">
        <v>10</v>
      </c>
      <c r="C48" s="73"/>
      <c r="D48" s="66">
        <v>4.3500683618374952E-3</v>
      </c>
      <c r="E48" s="11">
        <v>71.61</v>
      </c>
      <c r="F48" s="134">
        <v>1.53</v>
      </c>
      <c r="G48" s="176">
        <f>E48*F48</f>
        <v>109.5633</v>
      </c>
      <c r="H48" s="174">
        <f>G48*0.6</f>
        <v>65.737979999999993</v>
      </c>
      <c r="I48" s="175">
        <f>H48*1</f>
        <v>65.737979999999993</v>
      </c>
      <c r="J48" s="176">
        <f>H48*1</f>
        <v>65.737979999999993</v>
      </c>
      <c r="K48" s="176">
        <f>H48*0.98</f>
        <v>64.423220399999991</v>
      </c>
      <c r="L48" s="176">
        <f>H48*0.96</f>
        <v>63.108460799999989</v>
      </c>
      <c r="M48" s="176">
        <f>H48*0.94</f>
        <v>61.793701199999987</v>
      </c>
      <c r="N48" s="176">
        <f>H48*0.92</f>
        <v>60.478941599999999</v>
      </c>
      <c r="O48" s="176">
        <f>H48*0.9</f>
        <v>59.164181999999997</v>
      </c>
      <c r="P48" s="176">
        <f>H48*0.88</f>
        <v>57.849422399999995</v>
      </c>
      <c r="Q48" s="176">
        <f>H48*0.86</f>
        <v>56.534662799999992</v>
      </c>
      <c r="R48" s="176">
        <f>H48*0.84</f>
        <v>55.21990319999999</v>
      </c>
      <c r="S48" s="176">
        <f>H48*0.82</f>
        <v>53.905143599999988</v>
      </c>
      <c r="T48" s="176">
        <f>H48*0.8</f>
        <v>52.590384</v>
      </c>
      <c r="U48" s="176">
        <f>H48*0.78</f>
        <v>51.275624399999998</v>
      </c>
      <c r="V48" s="201">
        <f>H48*0.76</f>
        <v>49.960864799999996</v>
      </c>
      <c r="W48" s="213"/>
      <c r="X48" s="74"/>
      <c r="Y48" s="175">
        <f>H48*0.704</f>
        <v>46.279537919999996</v>
      </c>
      <c r="Z48" s="176">
        <f>H48-Y48</f>
        <v>19.458442079999998</v>
      </c>
      <c r="AA48" s="177">
        <f>(Y48*AF2)+Z48</f>
        <v>65.737979999999993</v>
      </c>
      <c r="AB48" s="175">
        <f>AA48*1</f>
        <v>65.737979999999993</v>
      </c>
      <c r="AC48" s="176">
        <f>AA48*1</f>
        <v>65.737979999999993</v>
      </c>
      <c r="AD48" s="176">
        <f>AA48*0.98</f>
        <v>64.423220399999991</v>
      </c>
      <c r="AE48" s="176">
        <f>AA48*0.96</f>
        <v>63.108460799999989</v>
      </c>
      <c r="AF48" s="176">
        <f>AA48*0.94</f>
        <v>61.793701199999987</v>
      </c>
      <c r="AG48" s="176">
        <f>AA48*0.92</f>
        <v>60.478941599999999</v>
      </c>
      <c r="AH48" s="176">
        <f>AA48*0.9</f>
        <v>59.164181999999997</v>
      </c>
      <c r="AI48" s="176">
        <f>AA48*0.88</f>
        <v>57.849422399999995</v>
      </c>
      <c r="AJ48" s="176">
        <f>AA48*0.86</f>
        <v>56.534662799999992</v>
      </c>
      <c r="AK48" s="176">
        <f>AA48*0.84</f>
        <v>55.21990319999999</v>
      </c>
      <c r="AL48" s="176">
        <f>AA48*0.82</f>
        <v>53.905143599999988</v>
      </c>
      <c r="AM48" s="176">
        <f>AA48*0.8</f>
        <v>52.590384</v>
      </c>
      <c r="AN48" s="176">
        <f>AA48*0.78</f>
        <v>51.275624399999998</v>
      </c>
      <c r="AO48" s="177">
        <f>AA48*0.76</f>
        <v>49.960864799999996</v>
      </c>
      <c r="AP48" s="213"/>
      <c r="AR48" s="302">
        <f t="shared" ref="AR48:AR63" si="102">G48*0.704</f>
        <v>77.132563199999993</v>
      </c>
      <c r="AS48" s="303">
        <f>G48-AR48</f>
        <v>32.430736800000005</v>
      </c>
      <c r="AT48" s="304">
        <f>(AR48*AY2)+AS48</f>
        <v>109.5633</v>
      </c>
      <c r="AU48" s="302">
        <f>AT48*1</f>
        <v>109.5633</v>
      </c>
      <c r="AV48" s="303">
        <f>AT48*1</f>
        <v>109.5633</v>
      </c>
      <c r="AW48" s="303">
        <f>AT48*0.98</f>
        <v>107.372034</v>
      </c>
      <c r="AX48" s="303">
        <f>AT48*0.96</f>
        <v>105.180768</v>
      </c>
      <c r="AY48" s="303">
        <f>AT48*0.94</f>
        <v>102.98950199999999</v>
      </c>
      <c r="AZ48" s="303">
        <f>AT48*0.92</f>
        <v>100.798236</v>
      </c>
      <c r="BA48" s="303">
        <f>AT48*0.9</f>
        <v>98.606970000000004</v>
      </c>
      <c r="BB48" s="303">
        <f>AT48*0.88</f>
        <v>96.415704000000005</v>
      </c>
      <c r="BC48" s="303">
        <f>AT48*0.86</f>
        <v>94.224437999999992</v>
      </c>
      <c r="BD48" s="303">
        <f>AT48*0.84</f>
        <v>92.033171999999993</v>
      </c>
      <c r="BE48" s="303">
        <f>AT48*0.82</f>
        <v>89.841905999999994</v>
      </c>
      <c r="BF48" s="303">
        <f>AT48*0.8</f>
        <v>87.65064000000001</v>
      </c>
      <c r="BG48" s="303">
        <f>AT48*0.78</f>
        <v>85.459373999999997</v>
      </c>
      <c r="BH48" s="304">
        <f>AT48*0.76</f>
        <v>83.268107999999998</v>
      </c>
      <c r="BI48" s="213"/>
    </row>
    <row r="49" spans="1:61" x14ac:dyDescent="0.25">
      <c r="A49" s="111" t="s">
        <v>50</v>
      </c>
      <c r="B49" s="56" t="s">
        <v>1884</v>
      </c>
      <c r="C49" s="73"/>
      <c r="D49" s="66">
        <v>1.0621110692957146E-2</v>
      </c>
      <c r="E49" s="176">
        <v>71.61</v>
      </c>
      <c r="F49" s="134">
        <v>1.7</v>
      </c>
      <c r="G49" s="176">
        <f t="shared" ref="G49:G63" si="103">E49*F49</f>
        <v>121.73699999999999</v>
      </c>
      <c r="H49" s="174">
        <f t="shared" ref="H49:H63" si="104">G49*0.6</f>
        <v>73.042199999999994</v>
      </c>
      <c r="I49" s="175">
        <f t="shared" ref="I49:I63" si="105">H49*1</f>
        <v>73.042199999999994</v>
      </c>
      <c r="J49" s="176">
        <f t="shared" ref="J49:J63" si="106">H49*1</f>
        <v>73.042199999999994</v>
      </c>
      <c r="K49" s="176">
        <f t="shared" ref="K49:K63" si="107">H49*0.98</f>
        <v>71.581356</v>
      </c>
      <c r="L49" s="176">
        <f t="shared" ref="L49:L63" si="108">H49*0.96</f>
        <v>70.120511999999991</v>
      </c>
      <c r="M49" s="176">
        <f t="shared" ref="M49:M63" si="109">H49*0.94</f>
        <v>68.659667999999996</v>
      </c>
      <c r="N49" s="176">
        <f t="shared" ref="N49:N63" si="110">H49*0.92</f>
        <v>67.198824000000002</v>
      </c>
      <c r="O49" s="176">
        <f t="shared" ref="O49:O63" si="111">H49*0.9</f>
        <v>65.737979999999993</v>
      </c>
      <c r="P49" s="176">
        <f t="shared" ref="P49:P63" si="112">H49*0.88</f>
        <v>64.277135999999999</v>
      </c>
      <c r="Q49" s="176">
        <f t="shared" ref="Q49:Q63" si="113">H49*0.86</f>
        <v>62.816291999999997</v>
      </c>
      <c r="R49" s="176">
        <f t="shared" ref="R49:R63" si="114">H49*0.84</f>
        <v>61.355447999999996</v>
      </c>
      <c r="S49" s="176">
        <f t="shared" ref="S49:S63" si="115">H49*0.82</f>
        <v>59.894603999999994</v>
      </c>
      <c r="T49" s="176">
        <f t="shared" ref="T49:T63" si="116">H49*0.8</f>
        <v>58.433759999999999</v>
      </c>
      <c r="U49" s="176">
        <f t="shared" ref="U49:U63" si="117">H49*0.78</f>
        <v>56.972915999999998</v>
      </c>
      <c r="V49" s="201">
        <f t="shared" ref="V49:V63" si="118">H49*0.76</f>
        <v>55.512071999999996</v>
      </c>
      <c r="W49" s="213"/>
      <c r="X49" s="74"/>
      <c r="Y49" s="175">
        <f t="shared" ref="Y49:Y63" si="119">H49*0.704</f>
        <v>51.42170879999999</v>
      </c>
      <c r="Z49" s="176">
        <f t="shared" ref="Z49:Z63" si="120">H49-Y49</f>
        <v>21.620491200000004</v>
      </c>
      <c r="AA49" s="177">
        <f>(Y49*AF2)+Z49</f>
        <v>73.042199999999994</v>
      </c>
      <c r="AB49" s="175">
        <f t="shared" ref="AB49:AB63" si="121">AA49*1</f>
        <v>73.042199999999994</v>
      </c>
      <c r="AC49" s="176">
        <f t="shared" ref="AC49:AC63" si="122">AA49*1</f>
        <v>73.042199999999994</v>
      </c>
      <c r="AD49" s="176">
        <f t="shared" ref="AD49:AD63" si="123">AA49*0.98</f>
        <v>71.581356</v>
      </c>
      <c r="AE49" s="176">
        <f t="shared" ref="AE49:AE63" si="124">AA49*0.96</f>
        <v>70.120511999999991</v>
      </c>
      <c r="AF49" s="176">
        <f t="shared" ref="AF49:AF63" si="125">AA49*0.94</f>
        <v>68.659667999999996</v>
      </c>
      <c r="AG49" s="176">
        <f t="shared" ref="AG49:AG63" si="126">AA49*0.92</f>
        <v>67.198824000000002</v>
      </c>
      <c r="AH49" s="176">
        <f t="shared" ref="AH49:AH63" si="127">AA49*0.9</f>
        <v>65.737979999999993</v>
      </c>
      <c r="AI49" s="176">
        <f t="shared" ref="AI49:AI63" si="128">AA49*0.88</f>
        <v>64.277135999999999</v>
      </c>
      <c r="AJ49" s="176">
        <f t="shared" ref="AJ49:AJ63" si="129">AA49*0.86</f>
        <v>62.816291999999997</v>
      </c>
      <c r="AK49" s="176">
        <f t="shared" ref="AK49:AK63" si="130">AA49*0.84</f>
        <v>61.355447999999996</v>
      </c>
      <c r="AL49" s="176">
        <f t="shared" ref="AL49:AL63" si="131">AA49*0.82</f>
        <v>59.894603999999994</v>
      </c>
      <c r="AM49" s="176">
        <f t="shared" ref="AM49:AM63" si="132">AA49*0.8</f>
        <v>58.433759999999999</v>
      </c>
      <c r="AN49" s="176">
        <f t="shared" ref="AN49:AN63" si="133">AA49*0.78</f>
        <v>56.972915999999998</v>
      </c>
      <c r="AO49" s="177">
        <f t="shared" ref="AO49:AO63" si="134">AA49*0.76</f>
        <v>55.512071999999996</v>
      </c>
      <c r="AP49" s="213"/>
      <c r="AR49" s="302">
        <f t="shared" si="102"/>
        <v>85.702847999999989</v>
      </c>
      <c r="AS49" s="303">
        <f t="shared" ref="AS49:AS63" si="135">G49-AR49</f>
        <v>36.034152000000006</v>
      </c>
      <c r="AT49" s="304">
        <f>(AR49*AY2)+AS49</f>
        <v>121.73699999999999</v>
      </c>
      <c r="AU49" s="302">
        <f t="shared" ref="AU49:AU63" si="136">AT49*1</f>
        <v>121.73699999999999</v>
      </c>
      <c r="AV49" s="303">
        <f t="shared" ref="AV49:AV63" si="137">AT49*1</f>
        <v>121.73699999999999</v>
      </c>
      <c r="AW49" s="303">
        <f t="shared" ref="AW49:AW63" si="138">AT49*0.98</f>
        <v>119.30225999999999</v>
      </c>
      <c r="AX49" s="303">
        <f t="shared" ref="AX49:AX63" si="139">AT49*0.96</f>
        <v>116.86751999999998</v>
      </c>
      <c r="AY49" s="303">
        <f t="shared" ref="AY49:AY63" si="140">AT49*0.94</f>
        <v>114.43277999999999</v>
      </c>
      <c r="AZ49" s="303">
        <f t="shared" ref="AZ49:AZ63" si="141">AT49*0.92</f>
        <v>111.99804</v>
      </c>
      <c r="BA49" s="303">
        <f t="shared" ref="BA49:BA63" si="142">AT49*0.9</f>
        <v>109.5633</v>
      </c>
      <c r="BB49" s="303">
        <f t="shared" ref="BB49:BB63" si="143">AT49*0.88</f>
        <v>107.12855999999999</v>
      </c>
      <c r="BC49" s="303">
        <f t="shared" ref="BC49:BC63" si="144">AT49*0.86</f>
        <v>104.69381999999999</v>
      </c>
      <c r="BD49" s="303">
        <f t="shared" ref="BD49:BD63" si="145">AT49*0.84</f>
        <v>102.25908</v>
      </c>
      <c r="BE49" s="303">
        <f t="shared" ref="BE49:BE63" si="146">AT49*0.82</f>
        <v>99.824339999999992</v>
      </c>
      <c r="BF49" s="303">
        <f t="shared" ref="BF49:BF63" si="147">AT49*0.8</f>
        <v>97.389600000000002</v>
      </c>
      <c r="BG49" s="303">
        <f t="shared" ref="BG49:BG63" si="148">AT49*0.78</f>
        <v>94.954859999999996</v>
      </c>
      <c r="BH49" s="304">
        <f t="shared" ref="BH49:BH63" si="149">AT49*0.76</f>
        <v>92.520119999999991</v>
      </c>
      <c r="BI49" s="213"/>
    </row>
    <row r="50" spans="1:61" x14ac:dyDescent="0.25">
      <c r="A50" s="111" t="s">
        <v>51</v>
      </c>
      <c r="B50" s="56" t="s">
        <v>1885</v>
      </c>
      <c r="C50" s="73"/>
      <c r="D50" s="66">
        <v>4.0650900995079724E-2</v>
      </c>
      <c r="E50" s="176">
        <v>71.61</v>
      </c>
      <c r="F50" s="134">
        <v>1.88</v>
      </c>
      <c r="G50" s="176">
        <f t="shared" si="103"/>
        <v>134.6268</v>
      </c>
      <c r="H50" s="174">
        <f t="shared" si="104"/>
        <v>80.776079999999993</v>
      </c>
      <c r="I50" s="175">
        <f t="shared" si="105"/>
        <v>80.776079999999993</v>
      </c>
      <c r="J50" s="176">
        <f t="shared" si="106"/>
        <v>80.776079999999993</v>
      </c>
      <c r="K50" s="176">
        <f t="shared" si="107"/>
        <v>79.160558399999985</v>
      </c>
      <c r="L50" s="176">
        <f t="shared" si="108"/>
        <v>77.545036799999991</v>
      </c>
      <c r="M50" s="176">
        <f t="shared" si="109"/>
        <v>75.929515199999983</v>
      </c>
      <c r="N50" s="176">
        <f t="shared" si="110"/>
        <v>74.313993600000003</v>
      </c>
      <c r="O50" s="176">
        <f t="shared" si="111"/>
        <v>72.698471999999995</v>
      </c>
      <c r="P50" s="176">
        <f t="shared" si="112"/>
        <v>71.082950400000001</v>
      </c>
      <c r="Q50" s="176">
        <f t="shared" si="113"/>
        <v>69.467428799999993</v>
      </c>
      <c r="R50" s="176">
        <f t="shared" si="114"/>
        <v>67.851907199999985</v>
      </c>
      <c r="S50" s="176">
        <f t="shared" si="115"/>
        <v>66.236385599999991</v>
      </c>
      <c r="T50" s="176">
        <f t="shared" si="116"/>
        <v>64.620863999999997</v>
      </c>
      <c r="U50" s="176">
        <f t="shared" si="117"/>
        <v>63.005342399999996</v>
      </c>
      <c r="V50" s="201">
        <f t="shared" si="118"/>
        <v>61.389820799999995</v>
      </c>
      <c r="W50" s="213"/>
      <c r="X50" s="74"/>
      <c r="Y50" s="175">
        <f t="shared" si="119"/>
        <v>56.866360319999991</v>
      </c>
      <c r="Z50" s="176">
        <f t="shared" si="120"/>
        <v>23.909719680000002</v>
      </c>
      <c r="AA50" s="177">
        <f>(Y50*AF2)+Z50</f>
        <v>80.776079999999993</v>
      </c>
      <c r="AB50" s="175">
        <f t="shared" si="121"/>
        <v>80.776079999999993</v>
      </c>
      <c r="AC50" s="176">
        <f t="shared" si="122"/>
        <v>80.776079999999993</v>
      </c>
      <c r="AD50" s="176">
        <f t="shared" si="123"/>
        <v>79.160558399999985</v>
      </c>
      <c r="AE50" s="176">
        <f t="shared" si="124"/>
        <v>77.545036799999991</v>
      </c>
      <c r="AF50" s="176">
        <f t="shared" si="125"/>
        <v>75.929515199999983</v>
      </c>
      <c r="AG50" s="176">
        <f t="shared" si="126"/>
        <v>74.313993600000003</v>
      </c>
      <c r="AH50" s="176">
        <f t="shared" si="127"/>
        <v>72.698471999999995</v>
      </c>
      <c r="AI50" s="176">
        <f t="shared" si="128"/>
        <v>71.082950400000001</v>
      </c>
      <c r="AJ50" s="176">
        <f t="shared" si="129"/>
        <v>69.467428799999993</v>
      </c>
      <c r="AK50" s="176">
        <f t="shared" si="130"/>
        <v>67.851907199999985</v>
      </c>
      <c r="AL50" s="176">
        <f t="shared" si="131"/>
        <v>66.236385599999991</v>
      </c>
      <c r="AM50" s="176">
        <f t="shared" si="132"/>
        <v>64.620863999999997</v>
      </c>
      <c r="AN50" s="176">
        <f t="shared" si="133"/>
        <v>63.005342399999996</v>
      </c>
      <c r="AO50" s="177">
        <f t="shared" si="134"/>
        <v>61.389820799999995</v>
      </c>
      <c r="AP50" s="213"/>
      <c r="AR50" s="302">
        <f t="shared" si="102"/>
        <v>94.777267199999997</v>
      </c>
      <c r="AS50" s="303">
        <f t="shared" si="135"/>
        <v>39.849532800000006</v>
      </c>
      <c r="AT50" s="304">
        <f>(AR50*AY2)+AS50</f>
        <v>134.6268</v>
      </c>
      <c r="AU50" s="302">
        <f t="shared" si="136"/>
        <v>134.6268</v>
      </c>
      <c r="AV50" s="303">
        <f t="shared" si="137"/>
        <v>134.6268</v>
      </c>
      <c r="AW50" s="303">
        <f t="shared" si="138"/>
        <v>131.93426400000001</v>
      </c>
      <c r="AX50" s="303">
        <f t="shared" si="139"/>
        <v>129.24172799999999</v>
      </c>
      <c r="AY50" s="303">
        <f t="shared" si="140"/>
        <v>126.54919199999999</v>
      </c>
      <c r="AZ50" s="303">
        <f t="shared" si="141"/>
        <v>123.856656</v>
      </c>
      <c r="BA50" s="303">
        <f t="shared" si="142"/>
        <v>121.16412000000001</v>
      </c>
      <c r="BB50" s="303">
        <f t="shared" si="143"/>
        <v>118.47158400000001</v>
      </c>
      <c r="BC50" s="303">
        <f t="shared" si="144"/>
        <v>115.779048</v>
      </c>
      <c r="BD50" s="303">
        <f t="shared" si="145"/>
        <v>113.086512</v>
      </c>
      <c r="BE50" s="303">
        <f t="shared" si="146"/>
        <v>110.39397599999999</v>
      </c>
      <c r="BF50" s="303">
        <f t="shared" si="147"/>
        <v>107.70144000000001</v>
      </c>
      <c r="BG50" s="303">
        <f t="shared" si="148"/>
        <v>105.008904</v>
      </c>
      <c r="BH50" s="304">
        <f t="shared" si="149"/>
        <v>102.316368</v>
      </c>
      <c r="BI50" s="213"/>
    </row>
    <row r="51" spans="1:61" x14ac:dyDescent="0.25">
      <c r="A51" s="111" t="s">
        <v>52</v>
      </c>
      <c r="B51" s="56" t="s">
        <v>1886</v>
      </c>
      <c r="C51" s="73"/>
      <c r="D51" s="66">
        <v>1.5585738668977918E-4</v>
      </c>
      <c r="E51" s="176">
        <v>71.61</v>
      </c>
      <c r="F51" s="134">
        <v>1.92</v>
      </c>
      <c r="G51" s="176">
        <f t="shared" si="103"/>
        <v>137.49119999999999</v>
      </c>
      <c r="H51" s="174">
        <f t="shared" si="104"/>
        <v>82.494719999999987</v>
      </c>
      <c r="I51" s="175">
        <f t="shared" si="105"/>
        <v>82.494719999999987</v>
      </c>
      <c r="J51" s="176">
        <f t="shared" si="106"/>
        <v>82.494719999999987</v>
      </c>
      <c r="K51" s="176">
        <f t="shared" si="107"/>
        <v>80.844825599999979</v>
      </c>
      <c r="L51" s="176">
        <f t="shared" si="108"/>
        <v>79.194931199999985</v>
      </c>
      <c r="M51" s="176">
        <f t="shared" si="109"/>
        <v>77.545036799999977</v>
      </c>
      <c r="N51" s="176">
        <f t="shared" si="110"/>
        <v>75.895142399999997</v>
      </c>
      <c r="O51" s="176">
        <f t="shared" si="111"/>
        <v>74.245247999999989</v>
      </c>
      <c r="P51" s="176">
        <f t="shared" si="112"/>
        <v>72.595353599999996</v>
      </c>
      <c r="Q51" s="176">
        <f t="shared" si="113"/>
        <v>70.945459199999988</v>
      </c>
      <c r="R51" s="176">
        <f t="shared" si="114"/>
        <v>69.29556479999998</v>
      </c>
      <c r="S51" s="176">
        <f t="shared" si="115"/>
        <v>67.645670399999986</v>
      </c>
      <c r="T51" s="176">
        <f t="shared" si="116"/>
        <v>65.995775999999992</v>
      </c>
      <c r="U51" s="176">
        <f t="shared" si="117"/>
        <v>64.345881599999998</v>
      </c>
      <c r="V51" s="201">
        <f t="shared" si="118"/>
        <v>62.69598719999999</v>
      </c>
      <c r="W51" s="213"/>
      <c r="X51" s="74"/>
      <c r="Y51" s="175">
        <f t="shared" si="119"/>
        <v>58.076282879999987</v>
      </c>
      <c r="Z51" s="176">
        <f t="shared" si="120"/>
        <v>24.41843712</v>
      </c>
      <c r="AA51" s="177">
        <f>(Y51*AF2)+Z51</f>
        <v>82.494719999999987</v>
      </c>
      <c r="AB51" s="175">
        <f t="shared" si="121"/>
        <v>82.494719999999987</v>
      </c>
      <c r="AC51" s="176">
        <f t="shared" si="122"/>
        <v>82.494719999999987</v>
      </c>
      <c r="AD51" s="176">
        <f t="shared" si="123"/>
        <v>80.844825599999979</v>
      </c>
      <c r="AE51" s="176">
        <f t="shared" si="124"/>
        <v>79.194931199999985</v>
      </c>
      <c r="AF51" s="176">
        <f t="shared" si="125"/>
        <v>77.545036799999977</v>
      </c>
      <c r="AG51" s="176">
        <f t="shared" si="126"/>
        <v>75.895142399999997</v>
      </c>
      <c r="AH51" s="176">
        <f t="shared" si="127"/>
        <v>74.245247999999989</v>
      </c>
      <c r="AI51" s="176">
        <f t="shared" si="128"/>
        <v>72.595353599999996</v>
      </c>
      <c r="AJ51" s="176">
        <f t="shared" si="129"/>
        <v>70.945459199999988</v>
      </c>
      <c r="AK51" s="176">
        <f t="shared" si="130"/>
        <v>69.29556479999998</v>
      </c>
      <c r="AL51" s="176">
        <f t="shared" si="131"/>
        <v>67.645670399999986</v>
      </c>
      <c r="AM51" s="176">
        <f t="shared" si="132"/>
        <v>65.995775999999992</v>
      </c>
      <c r="AN51" s="176">
        <f t="shared" si="133"/>
        <v>64.345881599999998</v>
      </c>
      <c r="AO51" s="177">
        <f t="shared" si="134"/>
        <v>62.69598719999999</v>
      </c>
      <c r="AP51" s="213"/>
      <c r="AR51" s="302">
        <f t="shared" si="102"/>
        <v>96.79380479999999</v>
      </c>
      <c r="AS51" s="303">
        <f t="shared" si="135"/>
        <v>40.697395200000003</v>
      </c>
      <c r="AT51" s="304">
        <f>(AR51*AY2)+AS51</f>
        <v>137.49119999999999</v>
      </c>
      <c r="AU51" s="302">
        <f t="shared" si="136"/>
        <v>137.49119999999999</v>
      </c>
      <c r="AV51" s="303">
        <f t="shared" si="137"/>
        <v>137.49119999999999</v>
      </c>
      <c r="AW51" s="303">
        <f t="shared" si="138"/>
        <v>134.741376</v>
      </c>
      <c r="AX51" s="303">
        <f t="shared" si="139"/>
        <v>131.99155199999998</v>
      </c>
      <c r="AY51" s="303">
        <f t="shared" si="140"/>
        <v>129.24172799999999</v>
      </c>
      <c r="AZ51" s="303">
        <f t="shared" si="141"/>
        <v>126.49190400000001</v>
      </c>
      <c r="BA51" s="303">
        <f t="shared" si="142"/>
        <v>123.74208</v>
      </c>
      <c r="BB51" s="303">
        <f t="shared" si="143"/>
        <v>120.992256</v>
      </c>
      <c r="BC51" s="303">
        <f t="shared" si="144"/>
        <v>118.24243199999999</v>
      </c>
      <c r="BD51" s="303">
        <f t="shared" si="145"/>
        <v>115.49260799999999</v>
      </c>
      <c r="BE51" s="303">
        <f t="shared" si="146"/>
        <v>112.74278399999999</v>
      </c>
      <c r="BF51" s="303">
        <f t="shared" si="147"/>
        <v>109.99296</v>
      </c>
      <c r="BG51" s="303">
        <f t="shared" si="148"/>
        <v>107.24313599999999</v>
      </c>
      <c r="BH51" s="304">
        <f t="shared" si="149"/>
        <v>104.49331199999999</v>
      </c>
      <c r="BI51" s="213"/>
    </row>
    <row r="52" spans="1:61" x14ac:dyDescent="0.25">
      <c r="A52" s="111" t="s">
        <v>53</v>
      </c>
      <c r="B52" s="56" t="s">
        <v>10</v>
      </c>
      <c r="C52" s="73"/>
      <c r="D52" s="66">
        <v>2.1719930611784594E-2</v>
      </c>
      <c r="E52" s="176">
        <v>71.61</v>
      </c>
      <c r="F52" s="134">
        <v>1.42</v>
      </c>
      <c r="G52" s="176">
        <f t="shared" si="103"/>
        <v>101.6862</v>
      </c>
      <c r="H52" s="174">
        <f t="shared" si="104"/>
        <v>61.011719999999997</v>
      </c>
      <c r="I52" s="175">
        <f t="shared" si="105"/>
        <v>61.011719999999997</v>
      </c>
      <c r="J52" s="176">
        <f t="shared" si="106"/>
        <v>61.011719999999997</v>
      </c>
      <c r="K52" s="176">
        <f t="shared" si="107"/>
        <v>59.791485599999994</v>
      </c>
      <c r="L52" s="176">
        <f t="shared" si="108"/>
        <v>58.571251199999992</v>
      </c>
      <c r="M52" s="176">
        <f t="shared" si="109"/>
        <v>57.351016799999996</v>
      </c>
      <c r="N52" s="176">
        <f t="shared" si="110"/>
        <v>56.130782400000001</v>
      </c>
      <c r="O52" s="176">
        <f t="shared" si="111"/>
        <v>54.910547999999999</v>
      </c>
      <c r="P52" s="176">
        <f t="shared" si="112"/>
        <v>53.690313599999996</v>
      </c>
      <c r="Q52" s="176">
        <f t="shared" si="113"/>
        <v>52.470079199999994</v>
      </c>
      <c r="R52" s="176">
        <f t="shared" si="114"/>
        <v>51.249844799999998</v>
      </c>
      <c r="S52" s="176">
        <f t="shared" si="115"/>
        <v>50.029610399999996</v>
      </c>
      <c r="T52" s="176">
        <f t="shared" si="116"/>
        <v>48.809376</v>
      </c>
      <c r="U52" s="176">
        <f t="shared" si="117"/>
        <v>47.589141599999998</v>
      </c>
      <c r="V52" s="201">
        <f t="shared" si="118"/>
        <v>46.368907199999995</v>
      </c>
      <c r="W52" s="213"/>
      <c r="X52" s="74"/>
      <c r="Y52" s="175">
        <f t="shared" si="119"/>
        <v>42.952250879999994</v>
      </c>
      <c r="Z52" s="176">
        <f t="shared" si="120"/>
        <v>18.059469120000003</v>
      </c>
      <c r="AA52" s="177">
        <f>(Y52*AF2)+Z52</f>
        <v>61.011719999999997</v>
      </c>
      <c r="AB52" s="175">
        <f t="shared" si="121"/>
        <v>61.011719999999997</v>
      </c>
      <c r="AC52" s="176">
        <f t="shared" si="122"/>
        <v>61.011719999999997</v>
      </c>
      <c r="AD52" s="176">
        <f t="shared" si="123"/>
        <v>59.791485599999994</v>
      </c>
      <c r="AE52" s="176">
        <f t="shared" si="124"/>
        <v>58.571251199999992</v>
      </c>
      <c r="AF52" s="176">
        <f t="shared" si="125"/>
        <v>57.351016799999996</v>
      </c>
      <c r="AG52" s="176">
        <f t="shared" si="126"/>
        <v>56.130782400000001</v>
      </c>
      <c r="AH52" s="176">
        <f t="shared" si="127"/>
        <v>54.910547999999999</v>
      </c>
      <c r="AI52" s="176">
        <f t="shared" si="128"/>
        <v>53.690313599999996</v>
      </c>
      <c r="AJ52" s="176">
        <f t="shared" si="129"/>
        <v>52.470079199999994</v>
      </c>
      <c r="AK52" s="176">
        <f t="shared" si="130"/>
        <v>51.249844799999998</v>
      </c>
      <c r="AL52" s="176">
        <f t="shared" si="131"/>
        <v>50.029610399999996</v>
      </c>
      <c r="AM52" s="176">
        <f t="shared" si="132"/>
        <v>48.809376</v>
      </c>
      <c r="AN52" s="176">
        <f t="shared" si="133"/>
        <v>47.589141599999998</v>
      </c>
      <c r="AO52" s="177">
        <f t="shared" si="134"/>
        <v>46.368907199999995</v>
      </c>
      <c r="AP52" s="213"/>
      <c r="AR52" s="302">
        <f t="shared" si="102"/>
        <v>71.5870848</v>
      </c>
      <c r="AS52" s="303">
        <f t="shared" si="135"/>
        <v>30.0991152</v>
      </c>
      <c r="AT52" s="304">
        <f>(AR52*AY2)+AS52</f>
        <v>101.6862</v>
      </c>
      <c r="AU52" s="302">
        <f t="shared" si="136"/>
        <v>101.6862</v>
      </c>
      <c r="AV52" s="303">
        <f t="shared" si="137"/>
        <v>101.6862</v>
      </c>
      <c r="AW52" s="303">
        <f t="shared" si="138"/>
        <v>99.652475999999993</v>
      </c>
      <c r="AX52" s="303">
        <f t="shared" si="139"/>
        <v>97.618752000000001</v>
      </c>
      <c r="AY52" s="303">
        <f t="shared" si="140"/>
        <v>95.585027999999994</v>
      </c>
      <c r="AZ52" s="303">
        <f t="shared" si="141"/>
        <v>93.551304000000002</v>
      </c>
      <c r="BA52" s="303">
        <f t="shared" si="142"/>
        <v>91.517579999999995</v>
      </c>
      <c r="BB52" s="303">
        <f t="shared" si="143"/>
        <v>89.483856000000003</v>
      </c>
      <c r="BC52" s="303">
        <f t="shared" si="144"/>
        <v>87.450131999999996</v>
      </c>
      <c r="BD52" s="303">
        <f t="shared" si="145"/>
        <v>85.41640799999999</v>
      </c>
      <c r="BE52" s="303">
        <f t="shared" si="146"/>
        <v>83.382683999999998</v>
      </c>
      <c r="BF52" s="303">
        <f t="shared" si="147"/>
        <v>81.348960000000005</v>
      </c>
      <c r="BG52" s="303">
        <f t="shared" si="148"/>
        <v>79.315235999999999</v>
      </c>
      <c r="BH52" s="304">
        <f t="shared" si="149"/>
        <v>77.281512000000006</v>
      </c>
      <c r="BI52" s="213"/>
    </row>
    <row r="53" spans="1:61" x14ac:dyDescent="0.25">
      <c r="A53" s="105" t="s">
        <v>54</v>
      </c>
      <c r="B53" s="57" t="s">
        <v>1884</v>
      </c>
      <c r="C53" s="214"/>
      <c r="D53" s="67">
        <v>5.4263713232545557E-2</v>
      </c>
      <c r="E53" s="181">
        <v>71.61</v>
      </c>
      <c r="F53" s="135">
        <v>1.61</v>
      </c>
      <c r="G53" s="181">
        <f t="shared" si="103"/>
        <v>115.2921</v>
      </c>
      <c r="H53" s="179">
        <f t="shared" si="104"/>
        <v>69.175259999999994</v>
      </c>
      <c r="I53" s="180">
        <f t="shared" si="105"/>
        <v>69.175259999999994</v>
      </c>
      <c r="J53" s="181">
        <f t="shared" si="106"/>
        <v>69.175259999999994</v>
      </c>
      <c r="K53" s="181">
        <f t="shared" si="107"/>
        <v>67.791754799999993</v>
      </c>
      <c r="L53" s="181">
        <f t="shared" si="108"/>
        <v>66.408249599999991</v>
      </c>
      <c r="M53" s="181">
        <f t="shared" si="109"/>
        <v>65.024744399999989</v>
      </c>
      <c r="N53" s="181">
        <f t="shared" si="110"/>
        <v>63.641239200000001</v>
      </c>
      <c r="O53" s="181">
        <f t="shared" si="111"/>
        <v>62.257733999999999</v>
      </c>
      <c r="P53" s="181">
        <f t="shared" si="112"/>
        <v>60.874228799999997</v>
      </c>
      <c r="Q53" s="181">
        <f t="shared" si="113"/>
        <v>59.490723599999995</v>
      </c>
      <c r="R53" s="181">
        <f t="shared" si="114"/>
        <v>58.107218399999994</v>
      </c>
      <c r="S53" s="181">
        <f t="shared" si="115"/>
        <v>56.723713199999992</v>
      </c>
      <c r="T53" s="181">
        <f t="shared" si="116"/>
        <v>55.340207999999997</v>
      </c>
      <c r="U53" s="181">
        <f t="shared" si="117"/>
        <v>53.956702799999995</v>
      </c>
      <c r="V53" s="198">
        <f t="shared" si="118"/>
        <v>52.573197599999993</v>
      </c>
      <c r="W53" s="213"/>
      <c r="X53" s="74"/>
      <c r="Y53" s="180">
        <f t="shared" si="119"/>
        <v>48.699383039999994</v>
      </c>
      <c r="Z53" s="181">
        <f t="shared" si="120"/>
        <v>20.475876960000001</v>
      </c>
      <c r="AA53" s="182">
        <f>(Y53*AF2)+Z53</f>
        <v>69.175259999999994</v>
      </c>
      <c r="AB53" s="180">
        <f t="shared" si="121"/>
        <v>69.175259999999994</v>
      </c>
      <c r="AC53" s="181">
        <f t="shared" si="122"/>
        <v>69.175259999999994</v>
      </c>
      <c r="AD53" s="181">
        <f t="shared" si="123"/>
        <v>67.791754799999993</v>
      </c>
      <c r="AE53" s="181">
        <f t="shared" si="124"/>
        <v>66.408249599999991</v>
      </c>
      <c r="AF53" s="181">
        <f t="shared" si="125"/>
        <v>65.024744399999989</v>
      </c>
      <c r="AG53" s="181">
        <f t="shared" si="126"/>
        <v>63.641239200000001</v>
      </c>
      <c r="AH53" s="181">
        <f t="shared" si="127"/>
        <v>62.257733999999999</v>
      </c>
      <c r="AI53" s="181">
        <f t="shared" si="128"/>
        <v>60.874228799999997</v>
      </c>
      <c r="AJ53" s="181">
        <f t="shared" si="129"/>
        <v>59.490723599999995</v>
      </c>
      <c r="AK53" s="181">
        <f t="shared" si="130"/>
        <v>58.107218399999994</v>
      </c>
      <c r="AL53" s="181">
        <f t="shared" si="131"/>
        <v>56.723713199999992</v>
      </c>
      <c r="AM53" s="181">
        <f t="shared" si="132"/>
        <v>55.340207999999997</v>
      </c>
      <c r="AN53" s="181">
        <f t="shared" si="133"/>
        <v>53.956702799999995</v>
      </c>
      <c r="AO53" s="182">
        <f t="shared" si="134"/>
        <v>52.573197599999993</v>
      </c>
      <c r="AP53" s="213"/>
      <c r="AR53" s="305">
        <f t="shared" si="102"/>
        <v>81.165638399999992</v>
      </c>
      <c r="AS53" s="303">
        <f t="shared" si="135"/>
        <v>34.126461600000013</v>
      </c>
      <c r="AT53" s="307">
        <f>(AR53*AY2)+AS53</f>
        <v>115.2921</v>
      </c>
      <c r="AU53" s="305">
        <f t="shared" si="136"/>
        <v>115.2921</v>
      </c>
      <c r="AV53" s="306">
        <f t="shared" si="137"/>
        <v>115.2921</v>
      </c>
      <c r="AW53" s="306">
        <f t="shared" si="138"/>
        <v>112.98625800000001</v>
      </c>
      <c r="AX53" s="306">
        <f t="shared" si="139"/>
        <v>110.68041599999999</v>
      </c>
      <c r="AY53" s="306">
        <f t="shared" si="140"/>
        <v>108.374574</v>
      </c>
      <c r="AZ53" s="306">
        <f t="shared" si="141"/>
        <v>106.06873200000001</v>
      </c>
      <c r="BA53" s="306">
        <f t="shared" si="142"/>
        <v>103.76289000000001</v>
      </c>
      <c r="BB53" s="306">
        <f t="shared" si="143"/>
        <v>101.457048</v>
      </c>
      <c r="BC53" s="306">
        <f t="shared" si="144"/>
        <v>99.151206000000002</v>
      </c>
      <c r="BD53" s="306">
        <f t="shared" si="145"/>
        <v>96.845364000000004</v>
      </c>
      <c r="BE53" s="306">
        <f t="shared" si="146"/>
        <v>94.539522000000005</v>
      </c>
      <c r="BF53" s="306">
        <f t="shared" si="147"/>
        <v>92.233680000000007</v>
      </c>
      <c r="BG53" s="306">
        <f t="shared" si="148"/>
        <v>89.927838000000008</v>
      </c>
      <c r="BH53" s="307">
        <f t="shared" si="149"/>
        <v>87.62199600000001</v>
      </c>
      <c r="BI53" s="213"/>
    </row>
    <row r="54" spans="1:61" x14ac:dyDescent="0.25">
      <c r="A54" s="105" t="s">
        <v>55</v>
      </c>
      <c r="B54" s="57" t="s">
        <v>1885</v>
      </c>
      <c r="C54" s="214"/>
      <c r="D54" s="67">
        <v>0.14621070144693943</v>
      </c>
      <c r="E54" s="181">
        <v>71.61</v>
      </c>
      <c r="F54" s="135">
        <v>1.67</v>
      </c>
      <c r="G54" s="181">
        <f t="shared" si="103"/>
        <v>119.58869999999999</v>
      </c>
      <c r="H54" s="179">
        <f t="shared" si="104"/>
        <v>71.753219999999985</v>
      </c>
      <c r="I54" s="180">
        <f t="shared" si="105"/>
        <v>71.753219999999985</v>
      </c>
      <c r="J54" s="181">
        <f t="shared" si="106"/>
        <v>71.753219999999985</v>
      </c>
      <c r="K54" s="181">
        <f t="shared" si="107"/>
        <v>70.318155599999983</v>
      </c>
      <c r="L54" s="181">
        <f t="shared" si="108"/>
        <v>68.883091199999981</v>
      </c>
      <c r="M54" s="181">
        <f t="shared" si="109"/>
        <v>67.44802679999998</v>
      </c>
      <c r="N54" s="181">
        <f t="shared" si="110"/>
        <v>66.012962399999992</v>
      </c>
      <c r="O54" s="181">
        <f t="shared" si="111"/>
        <v>64.57789799999999</v>
      </c>
      <c r="P54" s="181">
        <f t="shared" si="112"/>
        <v>63.142833599999989</v>
      </c>
      <c r="Q54" s="181">
        <f t="shared" si="113"/>
        <v>61.707769199999987</v>
      </c>
      <c r="R54" s="181">
        <f t="shared" si="114"/>
        <v>60.272704799999985</v>
      </c>
      <c r="S54" s="181">
        <f t="shared" si="115"/>
        <v>58.837640399999984</v>
      </c>
      <c r="T54" s="181">
        <f t="shared" si="116"/>
        <v>57.402575999999989</v>
      </c>
      <c r="U54" s="181">
        <f t="shared" si="117"/>
        <v>55.967511599999987</v>
      </c>
      <c r="V54" s="198">
        <f t="shared" si="118"/>
        <v>54.532447199999986</v>
      </c>
      <c r="W54" s="213"/>
      <c r="X54" s="74"/>
      <c r="Y54" s="180">
        <f t="shared" si="119"/>
        <v>50.514266879999987</v>
      </c>
      <c r="Z54" s="181">
        <f t="shared" si="120"/>
        <v>21.238953119999998</v>
      </c>
      <c r="AA54" s="182">
        <f>(Y54*AF2)+Z54</f>
        <v>71.753219999999985</v>
      </c>
      <c r="AB54" s="180">
        <f t="shared" si="121"/>
        <v>71.753219999999985</v>
      </c>
      <c r="AC54" s="181">
        <f t="shared" si="122"/>
        <v>71.753219999999985</v>
      </c>
      <c r="AD54" s="181">
        <f t="shared" si="123"/>
        <v>70.318155599999983</v>
      </c>
      <c r="AE54" s="181">
        <f t="shared" si="124"/>
        <v>68.883091199999981</v>
      </c>
      <c r="AF54" s="181">
        <f t="shared" si="125"/>
        <v>67.44802679999998</v>
      </c>
      <c r="AG54" s="181">
        <f t="shared" si="126"/>
        <v>66.012962399999992</v>
      </c>
      <c r="AH54" s="181">
        <f t="shared" si="127"/>
        <v>64.57789799999999</v>
      </c>
      <c r="AI54" s="181">
        <f t="shared" si="128"/>
        <v>63.142833599999989</v>
      </c>
      <c r="AJ54" s="181">
        <f t="shared" si="129"/>
        <v>61.707769199999987</v>
      </c>
      <c r="AK54" s="181">
        <f t="shared" si="130"/>
        <v>60.272704799999985</v>
      </c>
      <c r="AL54" s="181">
        <f t="shared" si="131"/>
        <v>58.837640399999984</v>
      </c>
      <c r="AM54" s="181">
        <f t="shared" si="132"/>
        <v>57.402575999999989</v>
      </c>
      <c r="AN54" s="181">
        <f t="shared" si="133"/>
        <v>55.967511599999987</v>
      </c>
      <c r="AO54" s="182">
        <f t="shared" si="134"/>
        <v>54.532447199999986</v>
      </c>
      <c r="AP54" s="213"/>
      <c r="AR54" s="305">
        <f t="shared" si="102"/>
        <v>84.19044479999998</v>
      </c>
      <c r="AS54" s="303">
        <f t="shared" si="135"/>
        <v>35.398255200000008</v>
      </c>
      <c r="AT54" s="307">
        <f>(AR54*AY2)+AS54</f>
        <v>119.58869999999999</v>
      </c>
      <c r="AU54" s="305">
        <f t="shared" si="136"/>
        <v>119.58869999999999</v>
      </c>
      <c r="AV54" s="306">
        <f t="shared" si="137"/>
        <v>119.58869999999999</v>
      </c>
      <c r="AW54" s="306">
        <f t="shared" si="138"/>
        <v>117.19692599999999</v>
      </c>
      <c r="AX54" s="306">
        <f t="shared" si="139"/>
        <v>114.80515199999998</v>
      </c>
      <c r="AY54" s="306">
        <f t="shared" si="140"/>
        <v>112.41337799999998</v>
      </c>
      <c r="AZ54" s="306">
        <f t="shared" si="141"/>
        <v>110.021604</v>
      </c>
      <c r="BA54" s="306">
        <f t="shared" si="142"/>
        <v>107.62983</v>
      </c>
      <c r="BB54" s="306">
        <f t="shared" si="143"/>
        <v>105.23805599999999</v>
      </c>
      <c r="BC54" s="306">
        <f t="shared" si="144"/>
        <v>102.84628199999999</v>
      </c>
      <c r="BD54" s="306">
        <f t="shared" si="145"/>
        <v>100.45450799999999</v>
      </c>
      <c r="BE54" s="306">
        <f t="shared" si="146"/>
        <v>98.062733999999992</v>
      </c>
      <c r="BF54" s="306">
        <f t="shared" si="147"/>
        <v>95.670959999999994</v>
      </c>
      <c r="BG54" s="306">
        <f t="shared" si="148"/>
        <v>93.279185999999996</v>
      </c>
      <c r="BH54" s="307">
        <f t="shared" si="149"/>
        <v>90.887411999999998</v>
      </c>
      <c r="BI54" s="213"/>
    </row>
    <row r="55" spans="1:61" x14ac:dyDescent="0.25">
      <c r="A55" s="111" t="s">
        <v>56</v>
      </c>
      <c r="B55" s="56" t="s">
        <v>1886</v>
      </c>
      <c r="C55" s="73"/>
      <c r="D55" s="66">
        <v>6.1836101385863613E-4</v>
      </c>
      <c r="E55" s="176">
        <v>71.61</v>
      </c>
      <c r="F55" s="134">
        <v>1.1599999999999999</v>
      </c>
      <c r="G55" s="176">
        <f t="shared" si="103"/>
        <v>83.067599999999999</v>
      </c>
      <c r="H55" s="174">
        <f t="shared" si="104"/>
        <v>49.840559999999996</v>
      </c>
      <c r="I55" s="175">
        <f t="shared" si="105"/>
        <v>49.840559999999996</v>
      </c>
      <c r="J55" s="176">
        <f t="shared" si="106"/>
        <v>49.840559999999996</v>
      </c>
      <c r="K55" s="176">
        <f t="shared" si="107"/>
        <v>48.843748799999993</v>
      </c>
      <c r="L55" s="176">
        <f t="shared" si="108"/>
        <v>47.846937599999997</v>
      </c>
      <c r="M55" s="176">
        <f t="shared" si="109"/>
        <v>46.850126399999994</v>
      </c>
      <c r="N55" s="176">
        <f t="shared" si="110"/>
        <v>45.853315199999997</v>
      </c>
      <c r="O55" s="176">
        <f t="shared" si="111"/>
        <v>44.856504000000001</v>
      </c>
      <c r="P55" s="176">
        <f t="shared" si="112"/>
        <v>43.859692799999998</v>
      </c>
      <c r="Q55" s="176">
        <f t="shared" si="113"/>
        <v>42.862881599999994</v>
      </c>
      <c r="R55" s="176">
        <f t="shared" si="114"/>
        <v>41.866070399999998</v>
      </c>
      <c r="S55" s="176">
        <f t="shared" si="115"/>
        <v>40.869259199999995</v>
      </c>
      <c r="T55" s="176">
        <f t="shared" si="116"/>
        <v>39.872447999999999</v>
      </c>
      <c r="U55" s="176">
        <f t="shared" si="117"/>
        <v>38.875636799999995</v>
      </c>
      <c r="V55" s="201">
        <f t="shared" si="118"/>
        <v>37.878825599999999</v>
      </c>
      <c r="W55" s="213"/>
      <c r="X55" s="74"/>
      <c r="Y55" s="175">
        <f t="shared" si="119"/>
        <v>35.087754239999995</v>
      </c>
      <c r="Z55" s="176">
        <f t="shared" si="120"/>
        <v>14.752805760000001</v>
      </c>
      <c r="AA55" s="177">
        <f>(Y55*AF2)+Z55</f>
        <v>49.840559999999996</v>
      </c>
      <c r="AB55" s="175">
        <f t="shared" si="121"/>
        <v>49.840559999999996</v>
      </c>
      <c r="AC55" s="176">
        <f t="shared" si="122"/>
        <v>49.840559999999996</v>
      </c>
      <c r="AD55" s="176">
        <f t="shared" si="123"/>
        <v>48.843748799999993</v>
      </c>
      <c r="AE55" s="176">
        <f t="shared" si="124"/>
        <v>47.846937599999997</v>
      </c>
      <c r="AF55" s="176">
        <f t="shared" si="125"/>
        <v>46.850126399999994</v>
      </c>
      <c r="AG55" s="176">
        <f t="shared" si="126"/>
        <v>45.853315199999997</v>
      </c>
      <c r="AH55" s="176">
        <f t="shared" si="127"/>
        <v>44.856504000000001</v>
      </c>
      <c r="AI55" s="176">
        <f t="shared" si="128"/>
        <v>43.859692799999998</v>
      </c>
      <c r="AJ55" s="176">
        <f t="shared" si="129"/>
        <v>42.862881599999994</v>
      </c>
      <c r="AK55" s="176">
        <f t="shared" si="130"/>
        <v>41.866070399999998</v>
      </c>
      <c r="AL55" s="176">
        <f t="shared" si="131"/>
        <v>40.869259199999995</v>
      </c>
      <c r="AM55" s="176">
        <f t="shared" si="132"/>
        <v>39.872447999999999</v>
      </c>
      <c r="AN55" s="176">
        <f t="shared" si="133"/>
        <v>38.875636799999995</v>
      </c>
      <c r="AO55" s="177">
        <f t="shared" si="134"/>
        <v>37.878825599999999</v>
      </c>
      <c r="AP55" s="213"/>
      <c r="AR55" s="302">
        <f t="shared" si="102"/>
        <v>58.479590399999992</v>
      </c>
      <c r="AS55" s="303">
        <f t="shared" si="135"/>
        <v>24.588009600000007</v>
      </c>
      <c r="AT55" s="304">
        <f>(AR55*AY2)+AS55</f>
        <v>83.067599999999999</v>
      </c>
      <c r="AU55" s="302">
        <f t="shared" si="136"/>
        <v>83.067599999999999</v>
      </c>
      <c r="AV55" s="303">
        <f t="shared" si="137"/>
        <v>83.067599999999999</v>
      </c>
      <c r="AW55" s="303">
        <f t="shared" si="138"/>
        <v>81.406247999999991</v>
      </c>
      <c r="AX55" s="303">
        <f t="shared" si="139"/>
        <v>79.744895999999997</v>
      </c>
      <c r="AY55" s="303">
        <f t="shared" si="140"/>
        <v>78.083543999999989</v>
      </c>
      <c r="AZ55" s="303">
        <f t="shared" si="141"/>
        <v>76.422191999999995</v>
      </c>
      <c r="BA55" s="303">
        <f t="shared" si="142"/>
        <v>74.760840000000002</v>
      </c>
      <c r="BB55" s="303">
        <f t="shared" si="143"/>
        <v>73.099487999999994</v>
      </c>
      <c r="BC55" s="303">
        <f t="shared" si="144"/>
        <v>71.438136</v>
      </c>
      <c r="BD55" s="303">
        <f t="shared" si="145"/>
        <v>69.776783999999992</v>
      </c>
      <c r="BE55" s="303">
        <f t="shared" si="146"/>
        <v>68.115431999999998</v>
      </c>
      <c r="BF55" s="303">
        <f t="shared" si="147"/>
        <v>66.454080000000005</v>
      </c>
      <c r="BG55" s="303">
        <f t="shared" si="148"/>
        <v>64.792727999999997</v>
      </c>
      <c r="BH55" s="304">
        <f t="shared" si="149"/>
        <v>63.131376000000003</v>
      </c>
      <c r="BI55" s="213"/>
    </row>
    <row r="56" spans="1:61" x14ac:dyDescent="0.25">
      <c r="A56" s="105" t="s">
        <v>57</v>
      </c>
      <c r="B56" s="57" t="s">
        <v>10</v>
      </c>
      <c r="C56" s="214"/>
      <c r="D56" s="67">
        <v>6.9264036351517969E-2</v>
      </c>
      <c r="E56" s="181">
        <v>71.61</v>
      </c>
      <c r="F56" s="135">
        <v>1.1299999999999999</v>
      </c>
      <c r="G56" s="181">
        <f t="shared" si="103"/>
        <v>80.919299999999993</v>
      </c>
      <c r="H56" s="179">
        <f t="shared" si="104"/>
        <v>48.551579999999994</v>
      </c>
      <c r="I56" s="180">
        <f t="shared" si="105"/>
        <v>48.551579999999994</v>
      </c>
      <c r="J56" s="181">
        <f t="shared" si="106"/>
        <v>48.551579999999994</v>
      </c>
      <c r="K56" s="181">
        <f t="shared" si="107"/>
        <v>47.580548399999991</v>
      </c>
      <c r="L56" s="181">
        <f t="shared" si="108"/>
        <v>46.609516799999994</v>
      </c>
      <c r="M56" s="181">
        <f t="shared" si="109"/>
        <v>45.638485199999991</v>
      </c>
      <c r="N56" s="181">
        <f t="shared" si="110"/>
        <v>44.667453599999995</v>
      </c>
      <c r="O56" s="181">
        <f t="shared" si="111"/>
        <v>43.696421999999998</v>
      </c>
      <c r="P56" s="181">
        <f t="shared" si="112"/>
        <v>42.725390399999995</v>
      </c>
      <c r="Q56" s="181">
        <f t="shared" si="113"/>
        <v>41.754358799999991</v>
      </c>
      <c r="R56" s="181">
        <f t="shared" si="114"/>
        <v>40.783327199999995</v>
      </c>
      <c r="S56" s="181">
        <f t="shared" si="115"/>
        <v>39.812295599999992</v>
      </c>
      <c r="T56" s="181">
        <f t="shared" si="116"/>
        <v>38.841263999999995</v>
      </c>
      <c r="U56" s="181">
        <f t="shared" si="117"/>
        <v>37.870232399999999</v>
      </c>
      <c r="V56" s="198">
        <f t="shared" si="118"/>
        <v>36.899200799999996</v>
      </c>
      <c r="W56" s="213"/>
      <c r="X56" s="74"/>
      <c r="Y56" s="180">
        <f t="shared" si="119"/>
        <v>34.180312319999992</v>
      </c>
      <c r="Z56" s="181">
        <f t="shared" si="120"/>
        <v>14.371267680000003</v>
      </c>
      <c r="AA56" s="182">
        <f>(Y56*AF2)+Z56</f>
        <v>48.551579999999994</v>
      </c>
      <c r="AB56" s="180">
        <f t="shared" si="121"/>
        <v>48.551579999999994</v>
      </c>
      <c r="AC56" s="181">
        <f t="shared" si="122"/>
        <v>48.551579999999994</v>
      </c>
      <c r="AD56" s="181">
        <f t="shared" si="123"/>
        <v>47.580548399999991</v>
      </c>
      <c r="AE56" s="181">
        <f t="shared" si="124"/>
        <v>46.609516799999994</v>
      </c>
      <c r="AF56" s="181">
        <f t="shared" si="125"/>
        <v>45.638485199999991</v>
      </c>
      <c r="AG56" s="181">
        <f t="shared" si="126"/>
        <v>44.667453599999995</v>
      </c>
      <c r="AH56" s="181">
        <f t="shared" si="127"/>
        <v>43.696421999999998</v>
      </c>
      <c r="AI56" s="181">
        <f t="shared" si="128"/>
        <v>42.725390399999995</v>
      </c>
      <c r="AJ56" s="181">
        <f t="shared" si="129"/>
        <v>41.754358799999991</v>
      </c>
      <c r="AK56" s="181">
        <f t="shared" si="130"/>
        <v>40.783327199999995</v>
      </c>
      <c r="AL56" s="181">
        <f t="shared" si="131"/>
        <v>39.812295599999992</v>
      </c>
      <c r="AM56" s="181">
        <f t="shared" si="132"/>
        <v>38.841263999999995</v>
      </c>
      <c r="AN56" s="181">
        <f t="shared" si="133"/>
        <v>37.870232399999999</v>
      </c>
      <c r="AO56" s="182">
        <f t="shared" si="134"/>
        <v>36.899200799999996</v>
      </c>
      <c r="AP56" s="213"/>
      <c r="AR56" s="305">
        <f t="shared" si="102"/>
        <v>56.967187199999991</v>
      </c>
      <c r="AS56" s="303">
        <f t="shared" si="135"/>
        <v>23.952112800000002</v>
      </c>
      <c r="AT56" s="307">
        <f>(AR56*AY2)+AS56</f>
        <v>80.919299999999993</v>
      </c>
      <c r="AU56" s="305">
        <f t="shared" si="136"/>
        <v>80.919299999999993</v>
      </c>
      <c r="AV56" s="306">
        <f t="shared" si="137"/>
        <v>80.919299999999993</v>
      </c>
      <c r="AW56" s="306">
        <f t="shared" si="138"/>
        <v>79.300913999999992</v>
      </c>
      <c r="AX56" s="306">
        <f t="shared" si="139"/>
        <v>77.682527999999991</v>
      </c>
      <c r="AY56" s="306">
        <f t="shared" si="140"/>
        <v>76.06414199999999</v>
      </c>
      <c r="AZ56" s="306">
        <f t="shared" si="141"/>
        <v>74.445756000000003</v>
      </c>
      <c r="BA56" s="306">
        <f t="shared" si="142"/>
        <v>72.827370000000002</v>
      </c>
      <c r="BB56" s="306">
        <f t="shared" si="143"/>
        <v>71.208984000000001</v>
      </c>
      <c r="BC56" s="306">
        <f t="shared" si="144"/>
        <v>69.590597999999986</v>
      </c>
      <c r="BD56" s="306">
        <f t="shared" si="145"/>
        <v>67.972211999999985</v>
      </c>
      <c r="BE56" s="306">
        <f t="shared" si="146"/>
        <v>66.353825999999984</v>
      </c>
      <c r="BF56" s="306">
        <f t="shared" si="147"/>
        <v>64.735439999999997</v>
      </c>
      <c r="BG56" s="306">
        <f t="shared" si="148"/>
        <v>63.117053999999996</v>
      </c>
      <c r="BH56" s="307">
        <f t="shared" si="149"/>
        <v>61.498667999999995</v>
      </c>
      <c r="BI56" s="213"/>
    </row>
    <row r="57" spans="1:61" x14ac:dyDescent="0.25">
      <c r="A57" s="105" t="s">
        <v>58</v>
      </c>
      <c r="B57" s="57" t="s">
        <v>1884</v>
      </c>
      <c r="C57" s="214"/>
      <c r="D57" s="67">
        <v>9.9758864547259629E-2</v>
      </c>
      <c r="E57" s="181">
        <v>71.61</v>
      </c>
      <c r="F57" s="135">
        <v>1.42</v>
      </c>
      <c r="G57" s="181">
        <f t="shared" si="103"/>
        <v>101.6862</v>
      </c>
      <c r="H57" s="179">
        <f t="shared" si="104"/>
        <v>61.011719999999997</v>
      </c>
      <c r="I57" s="180">
        <f t="shared" si="105"/>
        <v>61.011719999999997</v>
      </c>
      <c r="J57" s="181">
        <f t="shared" si="106"/>
        <v>61.011719999999997</v>
      </c>
      <c r="K57" s="181">
        <f t="shared" si="107"/>
        <v>59.791485599999994</v>
      </c>
      <c r="L57" s="181">
        <f t="shared" si="108"/>
        <v>58.571251199999992</v>
      </c>
      <c r="M57" s="181">
        <f t="shared" si="109"/>
        <v>57.351016799999996</v>
      </c>
      <c r="N57" s="181">
        <f t="shared" si="110"/>
        <v>56.130782400000001</v>
      </c>
      <c r="O57" s="181">
        <f t="shared" si="111"/>
        <v>54.910547999999999</v>
      </c>
      <c r="P57" s="181">
        <f t="shared" si="112"/>
        <v>53.690313599999996</v>
      </c>
      <c r="Q57" s="181">
        <f t="shared" si="113"/>
        <v>52.470079199999994</v>
      </c>
      <c r="R57" s="181">
        <f t="shared" si="114"/>
        <v>51.249844799999998</v>
      </c>
      <c r="S57" s="181">
        <f t="shared" si="115"/>
        <v>50.029610399999996</v>
      </c>
      <c r="T57" s="181">
        <f t="shared" si="116"/>
        <v>48.809376</v>
      </c>
      <c r="U57" s="181">
        <f t="shared" si="117"/>
        <v>47.589141599999998</v>
      </c>
      <c r="V57" s="198">
        <f t="shared" si="118"/>
        <v>46.368907199999995</v>
      </c>
      <c r="W57" s="213"/>
      <c r="X57" s="74"/>
      <c r="Y57" s="180">
        <f t="shared" si="119"/>
        <v>42.952250879999994</v>
      </c>
      <c r="Z57" s="181">
        <f t="shared" si="120"/>
        <v>18.059469120000003</v>
      </c>
      <c r="AA57" s="182">
        <f>(Y57*AF2)+Z57</f>
        <v>61.011719999999997</v>
      </c>
      <c r="AB57" s="180">
        <f t="shared" si="121"/>
        <v>61.011719999999997</v>
      </c>
      <c r="AC57" s="181">
        <f t="shared" si="122"/>
        <v>61.011719999999997</v>
      </c>
      <c r="AD57" s="181">
        <f t="shared" si="123"/>
        <v>59.791485599999994</v>
      </c>
      <c r="AE57" s="181">
        <f t="shared" si="124"/>
        <v>58.571251199999992</v>
      </c>
      <c r="AF57" s="181">
        <f t="shared" si="125"/>
        <v>57.351016799999996</v>
      </c>
      <c r="AG57" s="181">
        <f t="shared" si="126"/>
        <v>56.130782400000001</v>
      </c>
      <c r="AH57" s="181">
        <f t="shared" si="127"/>
        <v>54.910547999999999</v>
      </c>
      <c r="AI57" s="181">
        <f t="shared" si="128"/>
        <v>53.690313599999996</v>
      </c>
      <c r="AJ57" s="181">
        <f t="shared" si="129"/>
        <v>52.470079199999994</v>
      </c>
      <c r="AK57" s="181">
        <f t="shared" si="130"/>
        <v>51.249844799999998</v>
      </c>
      <c r="AL57" s="181">
        <f t="shared" si="131"/>
        <v>50.029610399999996</v>
      </c>
      <c r="AM57" s="181">
        <f t="shared" si="132"/>
        <v>48.809376</v>
      </c>
      <c r="AN57" s="181">
        <f t="shared" si="133"/>
        <v>47.589141599999998</v>
      </c>
      <c r="AO57" s="182">
        <f t="shared" si="134"/>
        <v>46.368907199999995</v>
      </c>
      <c r="AP57" s="213"/>
      <c r="AR57" s="305">
        <f t="shared" si="102"/>
        <v>71.5870848</v>
      </c>
      <c r="AS57" s="303">
        <f t="shared" si="135"/>
        <v>30.0991152</v>
      </c>
      <c r="AT57" s="307">
        <f>(AR57*AY2)+AS57</f>
        <v>101.6862</v>
      </c>
      <c r="AU57" s="305">
        <f t="shared" si="136"/>
        <v>101.6862</v>
      </c>
      <c r="AV57" s="306">
        <f t="shared" si="137"/>
        <v>101.6862</v>
      </c>
      <c r="AW57" s="306">
        <f t="shared" si="138"/>
        <v>99.652475999999993</v>
      </c>
      <c r="AX57" s="306">
        <f t="shared" si="139"/>
        <v>97.618752000000001</v>
      </c>
      <c r="AY57" s="306">
        <f t="shared" si="140"/>
        <v>95.585027999999994</v>
      </c>
      <c r="AZ57" s="306">
        <f t="shared" si="141"/>
        <v>93.551304000000002</v>
      </c>
      <c r="BA57" s="306">
        <f t="shared" si="142"/>
        <v>91.517579999999995</v>
      </c>
      <c r="BB57" s="306">
        <f t="shared" si="143"/>
        <v>89.483856000000003</v>
      </c>
      <c r="BC57" s="306">
        <f t="shared" si="144"/>
        <v>87.450131999999996</v>
      </c>
      <c r="BD57" s="306">
        <f t="shared" si="145"/>
        <v>85.41640799999999</v>
      </c>
      <c r="BE57" s="306">
        <f t="shared" si="146"/>
        <v>83.382683999999998</v>
      </c>
      <c r="BF57" s="306">
        <f t="shared" si="147"/>
        <v>81.348960000000005</v>
      </c>
      <c r="BG57" s="306">
        <f t="shared" si="148"/>
        <v>79.315235999999999</v>
      </c>
      <c r="BH57" s="307">
        <f t="shared" si="149"/>
        <v>77.281512000000006</v>
      </c>
      <c r="BI57" s="213"/>
    </row>
    <row r="58" spans="1:61" x14ac:dyDescent="0.25">
      <c r="A58" s="105" t="s">
        <v>59</v>
      </c>
      <c r="B58" s="57" t="s">
        <v>1885</v>
      </c>
      <c r="C58" s="214"/>
      <c r="D58" s="67">
        <v>0.36515738428222605</v>
      </c>
      <c r="E58" s="181">
        <v>71.61</v>
      </c>
      <c r="F58" s="135">
        <v>1.52</v>
      </c>
      <c r="G58" s="181">
        <f t="shared" si="103"/>
        <v>108.8472</v>
      </c>
      <c r="H58" s="179">
        <f t="shared" si="104"/>
        <v>65.308319999999995</v>
      </c>
      <c r="I58" s="180">
        <f t="shared" si="105"/>
        <v>65.308319999999995</v>
      </c>
      <c r="J58" s="181">
        <f t="shared" si="106"/>
        <v>65.308319999999995</v>
      </c>
      <c r="K58" s="181">
        <f t="shared" si="107"/>
        <v>64.0021536</v>
      </c>
      <c r="L58" s="181">
        <f t="shared" si="108"/>
        <v>62.69598719999999</v>
      </c>
      <c r="M58" s="181">
        <f t="shared" si="109"/>
        <v>61.389820799999988</v>
      </c>
      <c r="N58" s="181">
        <f t="shared" si="110"/>
        <v>60.0836544</v>
      </c>
      <c r="O58" s="181">
        <f t="shared" si="111"/>
        <v>58.777487999999998</v>
      </c>
      <c r="P58" s="181">
        <f t="shared" si="112"/>
        <v>57.471321599999996</v>
      </c>
      <c r="Q58" s="181">
        <f t="shared" si="113"/>
        <v>56.165155199999994</v>
      </c>
      <c r="R58" s="181">
        <f t="shared" si="114"/>
        <v>54.858988799999992</v>
      </c>
      <c r="S58" s="181">
        <f t="shared" si="115"/>
        <v>53.552822399999989</v>
      </c>
      <c r="T58" s="181">
        <f t="shared" si="116"/>
        <v>52.246656000000002</v>
      </c>
      <c r="U58" s="181">
        <f t="shared" si="117"/>
        <v>50.940489599999999</v>
      </c>
      <c r="V58" s="198">
        <f t="shared" si="118"/>
        <v>49.634323199999997</v>
      </c>
      <c r="W58" s="213"/>
      <c r="X58" s="74"/>
      <c r="Y58" s="180">
        <f t="shared" si="119"/>
        <v>45.977057279999997</v>
      </c>
      <c r="Z58" s="181">
        <f t="shared" si="120"/>
        <v>19.331262719999998</v>
      </c>
      <c r="AA58" s="182">
        <f>(Y58*AF2)+Z58</f>
        <v>65.308319999999995</v>
      </c>
      <c r="AB58" s="180">
        <f t="shared" si="121"/>
        <v>65.308319999999995</v>
      </c>
      <c r="AC58" s="181">
        <f t="shared" si="122"/>
        <v>65.308319999999995</v>
      </c>
      <c r="AD58" s="181">
        <f t="shared" si="123"/>
        <v>64.0021536</v>
      </c>
      <c r="AE58" s="181">
        <f t="shared" si="124"/>
        <v>62.69598719999999</v>
      </c>
      <c r="AF58" s="181">
        <f t="shared" si="125"/>
        <v>61.389820799999988</v>
      </c>
      <c r="AG58" s="181">
        <f t="shared" si="126"/>
        <v>60.0836544</v>
      </c>
      <c r="AH58" s="181">
        <f t="shared" si="127"/>
        <v>58.777487999999998</v>
      </c>
      <c r="AI58" s="181">
        <f t="shared" si="128"/>
        <v>57.471321599999996</v>
      </c>
      <c r="AJ58" s="181">
        <f t="shared" si="129"/>
        <v>56.165155199999994</v>
      </c>
      <c r="AK58" s="181">
        <f t="shared" si="130"/>
        <v>54.858988799999992</v>
      </c>
      <c r="AL58" s="181">
        <f t="shared" si="131"/>
        <v>53.552822399999989</v>
      </c>
      <c r="AM58" s="181">
        <f t="shared" si="132"/>
        <v>52.246656000000002</v>
      </c>
      <c r="AN58" s="181">
        <f t="shared" si="133"/>
        <v>50.940489599999999</v>
      </c>
      <c r="AO58" s="182">
        <f t="shared" si="134"/>
        <v>49.634323199999997</v>
      </c>
      <c r="AP58" s="213"/>
      <c r="AR58" s="305">
        <f t="shared" si="102"/>
        <v>76.628428799999995</v>
      </c>
      <c r="AS58" s="303">
        <f t="shared" si="135"/>
        <v>32.218771200000006</v>
      </c>
      <c r="AT58" s="307">
        <f>(AR58*AY2)+AS58</f>
        <v>108.8472</v>
      </c>
      <c r="AU58" s="305">
        <f t="shared" si="136"/>
        <v>108.8472</v>
      </c>
      <c r="AV58" s="306">
        <f t="shared" si="137"/>
        <v>108.8472</v>
      </c>
      <c r="AW58" s="306">
        <f t="shared" si="138"/>
        <v>106.67025599999999</v>
      </c>
      <c r="AX58" s="306">
        <f t="shared" si="139"/>
        <v>104.493312</v>
      </c>
      <c r="AY58" s="306">
        <f t="shared" si="140"/>
        <v>102.316368</v>
      </c>
      <c r="AZ58" s="306">
        <f t="shared" si="141"/>
        <v>100.13942400000001</v>
      </c>
      <c r="BA58" s="306">
        <f t="shared" si="142"/>
        <v>97.962479999999999</v>
      </c>
      <c r="BB58" s="306">
        <f t="shared" si="143"/>
        <v>95.785536000000008</v>
      </c>
      <c r="BC58" s="306">
        <f t="shared" si="144"/>
        <v>93.608592000000002</v>
      </c>
      <c r="BD58" s="306">
        <f t="shared" si="145"/>
        <v>91.431647999999996</v>
      </c>
      <c r="BE58" s="306">
        <f t="shared" si="146"/>
        <v>89.25470399999999</v>
      </c>
      <c r="BF58" s="306">
        <f t="shared" si="147"/>
        <v>87.077760000000012</v>
      </c>
      <c r="BG58" s="306">
        <f t="shared" si="148"/>
        <v>84.900816000000006</v>
      </c>
      <c r="BH58" s="307">
        <f t="shared" si="149"/>
        <v>82.723872</v>
      </c>
      <c r="BI58" s="213"/>
    </row>
    <row r="59" spans="1:61" x14ac:dyDescent="0.25">
      <c r="A59" s="111" t="s">
        <v>60</v>
      </c>
      <c r="B59" s="56" t="s">
        <v>1886</v>
      </c>
      <c r="C59" s="73"/>
      <c r="D59" s="66">
        <v>4.7403453951745033E-3</v>
      </c>
      <c r="E59" s="176">
        <v>71.61</v>
      </c>
      <c r="F59" s="134">
        <v>1.0900000000000001</v>
      </c>
      <c r="G59" s="176">
        <f t="shared" si="103"/>
        <v>78.054900000000004</v>
      </c>
      <c r="H59" s="174">
        <f t="shared" si="104"/>
        <v>46.832940000000001</v>
      </c>
      <c r="I59" s="175">
        <f t="shared" si="105"/>
        <v>46.832940000000001</v>
      </c>
      <c r="J59" s="176">
        <f t="shared" si="106"/>
        <v>46.832940000000001</v>
      </c>
      <c r="K59" s="176">
        <f t="shared" si="107"/>
        <v>45.896281199999997</v>
      </c>
      <c r="L59" s="176">
        <f t="shared" si="108"/>
        <v>44.959622400000001</v>
      </c>
      <c r="M59" s="176">
        <f t="shared" si="109"/>
        <v>44.022963599999997</v>
      </c>
      <c r="N59" s="176">
        <f t="shared" si="110"/>
        <v>43.086304800000001</v>
      </c>
      <c r="O59" s="176">
        <f t="shared" si="111"/>
        <v>42.149646000000004</v>
      </c>
      <c r="P59" s="176">
        <f t="shared" si="112"/>
        <v>41.212987200000001</v>
      </c>
      <c r="Q59" s="176">
        <f t="shared" si="113"/>
        <v>40.276328399999997</v>
      </c>
      <c r="R59" s="176">
        <f t="shared" si="114"/>
        <v>39.339669600000001</v>
      </c>
      <c r="S59" s="176">
        <f t="shared" si="115"/>
        <v>38.403010799999997</v>
      </c>
      <c r="T59" s="176">
        <f t="shared" si="116"/>
        <v>37.466352000000001</v>
      </c>
      <c r="U59" s="176">
        <f t="shared" si="117"/>
        <v>36.529693200000004</v>
      </c>
      <c r="V59" s="201">
        <f t="shared" si="118"/>
        <v>35.593034400000001</v>
      </c>
      <c r="W59" s="213"/>
      <c r="X59" s="74"/>
      <c r="Y59" s="175">
        <f t="shared" si="119"/>
        <v>32.970389759999996</v>
      </c>
      <c r="Z59" s="176">
        <f t="shared" si="120"/>
        <v>13.862550240000004</v>
      </c>
      <c r="AA59" s="177">
        <f>(Y59*AF2)+Z59</f>
        <v>46.832940000000001</v>
      </c>
      <c r="AB59" s="175">
        <f t="shared" si="121"/>
        <v>46.832940000000001</v>
      </c>
      <c r="AC59" s="176">
        <f t="shared" si="122"/>
        <v>46.832940000000001</v>
      </c>
      <c r="AD59" s="176">
        <f t="shared" si="123"/>
        <v>45.896281199999997</v>
      </c>
      <c r="AE59" s="176">
        <f t="shared" si="124"/>
        <v>44.959622400000001</v>
      </c>
      <c r="AF59" s="176">
        <f t="shared" si="125"/>
        <v>44.022963599999997</v>
      </c>
      <c r="AG59" s="176">
        <f t="shared" si="126"/>
        <v>43.086304800000001</v>
      </c>
      <c r="AH59" s="176">
        <f t="shared" si="127"/>
        <v>42.149646000000004</v>
      </c>
      <c r="AI59" s="176">
        <f t="shared" si="128"/>
        <v>41.212987200000001</v>
      </c>
      <c r="AJ59" s="176">
        <f t="shared" si="129"/>
        <v>40.276328399999997</v>
      </c>
      <c r="AK59" s="176">
        <f t="shared" si="130"/>
        <v>39.339669600000001</v>
      </c>
      <c r="AL59" s="176">
        <f t="shared" si="131"/>
        <v>38.403010799999997</v>
      </c>
      <c r="AM59" s="176">
        <f t="shared" si="132"/>
        <v>37.466352000000001</v>
      </c>
      <c r="AN59" s="176">
        <f t="shared" si="133"/>
        <v>36.529693200000004</v>
      </c>
      <c r="AO59" s="177">
        <f t="shared" si="134"/>
        <v>35.593034400000001</v>
      </c>
      <c r="AP59" s="213"/>
      <c r="AR59" s="302">
        <f t="shared" si="102"/>
        <v>54.950649599999998</v>
      </c>
      <c r="AS59" s="303">
        <f t="shared" si="135"/>
        <v>23.104250400000005</v>
      </c>
      <c r="AT59" s="304">
        <f>(AR59*AY2)+AS59</f>
        <v>78.054900000000004</v>
      </c>
      <c r="AU59" s="302">
        <f t="shared" si="136"/>
        <v>78.054900000000004</v>
      </c>
      <c r="AV59" s="303">
        <f t="shared" si="137"/>
        <v>78.054900000000004</v>
      </c>
      <c r="AW59" s="303">
        <f t="shared" si="138"/>
        <v>76.493802000000002</v>
      </c>
      <c r="AX59" s="303">
        <f t="shared" si="139"/>
        <v>74.932704000000001</v>
      </c>
      <c r="AY59" s="303">
        <f t="shared" si="140"/>
        <v>73.371606</v>
      </c>
      <c r="AZ59" s="303">
        <f t="shared" si="141"/>
        <v>71.810508000000013</v>
      </c>
      <c r="BA59" s="303">
        <f t="shared" si="142"/>
        <v>70.249410000000012</v>
      </c>
      <c r="BB59" s="303">
        <f t="shared" si="143"/>
        <v>68.68831200000001</v>
      </c>
      <c r="BC59" s="303">
        <f t="shared" si="144"/>
        <v>67.127213999999995</v>
      </c>
      <c r="BD59" s="303">
        <f t="shared" si="145"/>
        <v>65.566115999999994</v>
      </c>
      <c r="BE59" s="303">
        <f t="shared" si="146"/>
        <v>64.005017999999993</v>
      </c>
      <c r="BF59" s="303">
        <f t="shared" si="147"/>
        <v>62.443920000000006</v>
      </c>
      <c r="BG59" s="303">
        <f t="shared" si="148"/>
        <v>60.882822000000004</v>
      </c>
      <c r="BH59" s="304">
        <f t="shared" si="149"/>
        <v>59.321724000000003</v>
      </c>
      <c r="BI59" s="213"/>
    </row>
    <row r="60" spans="1:61" x14ac:dyDescent="0.25">
      <c r="A60" s="111" t="s">
        <v>61</v>
      </c>
      <c r="B60" s="56" t="s">
        <v>10</v>
      </c>
      <c r="C60" s="73"/>
      <c r="D60" s="66">
        <v>4.00148001160694E-2</v>
      </c>
      <c r="E60" s="176">
        <v>71.61</v>
      </c>
      <c r="F60" s="134">
        <v>1.27</v>
      </c>
      <c r="G60" s="176">
        <f t="shared" si="103"/>
        <v>90.944699999999997</v>
      </c>
      <c r="H60" s="174">
        <f t="shared" si="104"/>
        <v>54.56682</v>
      </c>
      <c r="I60" s="175">
        <f t="shared" si="105"/>
        <v>54.56682</v>
      </c>
      <c r="J60" s="176">
        <f t="shared" si="106"/>
        <v>54.56682</v>
      </c>
      <c r="K60" s="176">
        <f t="shared" si="107"/>
        <v>53.475483599999997</v>
      </c>
      <c r="L60" s="176">
        <f t="shared" si="108"/>
        <v>52.384147200000001</v>
      </c>
      <c r="M60" s="176">
        <f t="shared" si="109"/>
        <v>51.292810799999998</v>
      </c>
      <c r="N60" s="176">
        <f t="shared" si="110"/>
        <v>50.201474400000002</v>
      </c>
      <c r="O60" s="176">
        <f t="shared" si="111"/>
        <v>49.110137999999999</v>
      </c>
      <c r="P60" s="176">
        <f t="shared" si="112"/>
        <v>48.018801600000003</v>
      </c>
      <c r="Q60" s="176">
        <f t="shared" si="113"/>
        <v>46.9274652</v>
      </c>
      <c r="R60" s="176">
        <f t="shared" si="114"/>
        <v>45.836128799999997</v>
      </c>
      <c r="S60" s="176">
        <f t="shared" si="115"/>
        <v>44.744792399999994</v>
      </c>
      <c r="T60" s="176">
        <f t="shared" si="116"/>
        <v>43.653456000000006</v>
      </c>
      <c r="U60" s="176">
        <f t="shared" si="117"/>
        <v>42.562119600000003</v>
      </c>
      <c r="V60" s="201">
        <f t="shared" si="118"/>
        <v>41.4707832</v>
      </c>
      <c r="W60" s="213"/>
      <c r="X60" s="74"/>
      <c r="Y60" s="175">
        <f t="shared" si="119"/>
        <v>38.415041279999997</v>
      </c>
      <c r="Z60" s="176">
        <f t="shared" si="120"/>
        <v>16.151778720000003</v>
      </c>
      <c r="AA60" s="177">
        <f>(Y60*AF2)+Z60</f>
        <v>54.56682</v>
      </c>
      <c r="AB60" s="175">
        <f t="shared" si="121"/>
        <v>54.56682</v>
      </c>
      <c r="AC60" s="176">
        <f t="shared" si="122"/>
        <v>54.56682</v>
      </c>
      <c r="AD60" s="176">
        <f t="shared" si="123"/>
        <v>53.475483599999997</v>
      </c>
      <c r="AE60" s="176">
        <f t="shared" si="124"/>
        <v>52.384147200000001</v>
      </c>
      <c r="AF60" s="176">
        <f t="shared" si="125"/>
        <v>51.292810799999998</v>
      </c>
      <c r="AG60" s="176">
        <f t="shared" si="126"/>
        <v>50.201474400000002</v>
      </c>
      <c r="AH60" s="176">
        <f t="shared" si="127"/>
        <v>49.110137999999999</v>
      </c>
      <c r="AI60" s="176">
        <f t="shared" si="128"/>
        <v>48.018801600000003</v>
      </c>
      <c r="AJ60" s="176">
        <f t="shared" si="129"/>
        <v>46.9274652</v>
      </c>
      <c r="AK60" s="176">
        <f t="shared" si="130"/>
        <v>45.836128799999997</v>
      </c>
      <c r="AL60" s="176">
        <f t="shared" si="131"/>
        <v>44.744792399999994</v>
      </c>
      <c r="AM60" s="176">
        <f t="shared" si="132"/>
        <v>43.653456000000006</v>
      </c>
      <c r="AN60" s="176">
        <f t="shared" si="133"/>
        <v>42.562119600000003</v>
      </c>
      <c r="AO60" s="177">
        <f t="shared" si="134"/>
        <v>41.4707832</v>
      </c>
      <c r="AP60" s="213"/>
      <c r="AR60" s="302">
        <f t="shared" si="102"/>
        <v>64.0250688</v>
      </c>
      <c r="AS60" s="303">
        <f t="shared" si="135"/>
        <v>26.919631199999998</v>
      </c>
      <c r="AT60" s="304">
        <f>(AR60*AY2)+AS60</f>
        <v>90.944699999999997</v>
      </c>
      <c r="AU60" s="302">
        <f t="shared" si="136"/>
        <v>90.944699999999997</v>
      </c>
      <c r="AV60" s="303">
        <f t="shared" si="137"/>
        <v>90.944699999999997</v>
      </c>
      <c r="AW60" s="303">
        <f t="shared" si="138"/>
        <v>89.125805999999997</v>
      </c>
      <c r="AX60" s="303">
        <f t="shared" si="139"/>
        <v>87.306911999999997</v>
      </c>
      <c r="AY60" s="303">
        <f t="shared" si="140"/>
        <v>85.488017999999997</v>
      </c>
      <c r="AZ60" s="303">
        <f t="shared" si="141"/>
        <v>83.669123999999996</v>
      </c>
      <c r="BA60" s="303">
        <f t="shared" si="142"/>
        <v>81.850229999999996</v>
      </c>
      <c r="BB60" s="303">
        <f t="shared" si="143"/>
        <v>80.031335999999996</v>
      </c>
      <c r="BC60" s="303">
        <f t="shared" si="144"/>
        <v>78.212441999999996</v>
      </c>
      <c r="BD60" s="303">
        <f t="shared" si="145"/>
        <v>76.393547999999996</v>
      </c>
      <c r="BE60" s="303">
        <f t="shared" si="146"/>
        <v>74.574653999999995</v>
      </c>
      <c r="BF60" s="303">
        <f t="shared" si="147"/>
        <v>72.755759999999995</v>
      </c>
      <c r="BG60" s="303">
        <f t="shared" si="148"/>
        <v>70.936865999999995</v>
      </c>
      <c r="BH60" s="304">
        <f t="shared" si="149"/>
        <v>69.117971999999995</v>
      </c>
      <c r="BI60" s="213"/>
    </row>
    <row r="61" spans="1:61" x14ac:dyDescent="0.25">
      <c r="A61" s="111" t="s">
        <v>62</v>
      </c>
      <c r="B61" s="56" t="s">
        <v>1884</v>
      </c>
      <c r="C61" s="73"/>
      <c r="D61" s="66">
        <v>3.8235745068000704E-2</v>
      </c>
      <c r="E61" s="176">
        <v>71.61</v>
      </c>
      <c r="F61" s="134">
        <v>1.48</v>
      </c>
      <c r="G61" s="176">
        <f t="shared" si="103"/>
        <v>105.9828</v>
      </c>
      <c r="H61" s="174">
        <f t="shared" si="104"/>
        <v>63.589679999999994</v>
      </c>
      <c r="I61" s="175">
        <f t="shared" si="105"/>
        <v>63.589679999999994</v>
      </c>
      <c r="J61" s="176">
        <f t="shared" si="106"/>
        <v>63.589679999999994</v>
      </c>
      <c r="K61" s="176">
        <f t="shared" si="107"/>
        <v>62.317886399999992</v>
      </c>
      <c r="L61" s="176">
        <f t="shared" si="108"/>
        <v>61.04609279999999</v>
      </c>
      <c r="M61" s="176">
        <f t="shared" si="109"/>
        <v>59.774299199999994</v>
      </c>
      <c r="N61" s="176">
        <f t="shared" si="110"/>
        <v>58.502505599999999</v>
      </c>
      <c r="O61" s="176">
        <f t="shared" si="111"/>
        <v>57.230711999999997</v>
      </c>
      <c r="P61" s="176">
        <f t="shared" si="112"/>
        <v>55.958918399999995</v>
      </c>
      <c r="Q61" s="176">
        <f t="shared" si="113"/>
        <v>54.687124799999992</v>
      </c>
      <c r="R61" s="176">
        <f t="shared" si="114"/>
        <v>53.41533119999999</v>
      </c>
      <c r="S61" s="176">
        <f t="shared" si="115"/>
        <v>52.143537599999995</v>
      </c>
      <c r="T61" s="176">
        <f t="shared" si="116"/>
        <v>50.871744</v>
      </c>
      <c r="U61" s="176">
        <f t="shared" si="117"/>
        <v>49.599950399999997</v>
      </c>
      <c r="V61" s="201">
        <f t="shared" si="118"/>
        <v>48.328156799999995</v>
      </c>
      <c r="W61" s="213"/>
      <c r="X61" s="74"/>
      <c r="Y61" s="175">
        <f t="shared" si="119"/>
        <v>44.767134719999994</v>
      </c>
      <c r="Z61" s="176">
        <f t="shared" si="120"/>
        <v>18.82254528</v>
      </c>
      <c r="AA61" s="177">
        <f>(Y61*AF2)+Z61</f>
        <v>63.589679999999994</v>
      </c>
      <c r="AB61" s="175">
        <f t="shared" si="121"/>
        <v>63.589679999999994</v>
      </c>
      <c r="AC61" s="176">
        <f t="shared" si="122"/>
        <v>63.589679999999994</v>
      </c>
      <c r="AD61" s="176">
        <f t="shared" si="123"/>
        <v>62.317886399999992</v>
      </c>
      <c r="AE61" s="176">
        <f t="shared" si="124"/>
        <v>61.04609279999999</v>
      </c>
      <c r="AF61" s="176">
        <f t="shared" si="125"/>
        <v>59.774299199999994</v>
      </c>
      <c r="AG61" s="176">
        <f t="shared" si="126"/>
        <v>58.502505599999999</v>
      </c>
      <c r="AH61" s="176">
        <f t="shared" si="127"/>
        <v>57.230711999999997</v>
      </c>
      <c r="AI61" s="176">
        <f t="shared" si="128"/>
        <v>55.958918399999995</v>
      </c>
      <c r="AJ61" s="176">
        <f t="shared" si="129"/>
        <v>54.687124799999992</v>
      </c>
      <c r="AK61" s="176">
        <f t="shared" si="130"/>
        <v>53.41533119999999</v>
      </c>
      <c r="AL61" s="176">
        <f t="shared" si="131"/>
        <v>52.143537599999995</v>
      </c>
      <c r="AM61" s="176">
        <f t="shared" si="132"/>
        <v>50.871744</v>
      </c>
      <c r="AN61" s="176">
        <f t="shared" si="133"/>
        <v>49.599950399999997</v>
      </c>
      <c r="AO61" s="177">
        <f t="shared" si="134"/>
        <v>48.328156799999995</v>
      </c>
      <c r="AP61" s="213"/>
      <c r="AR61" s="302">
        <f t="shared" si="102"/>
        <v>74.611891199999988</v>
      </c>
      <c r="AS61" s="303">
        <f t="shared" si="135"/>
        <v>31.370908800000009</v>
      </c>
      <c r="AT61" s="304">
        <f>(AR61*AY2)+AS61</f>
        <v>105.9828</v>
      </c>
      <c r="AU61" s="302">
        <f t="shared" si="136"/>
        <v>105.9828</v>
      </c>
      <c r="AV61" s="303">
        <f t="shared" si="137"/>
        <v>105.9828</v>
      </c>
      <c r="AW61" s="303">
        <f t="shared" si="138"/>
        <v>103.86314399999999</v>
      </c>
      <c r="AX61" s="303">
        <f t="shared" si="139"/>
        <v>101.743488</v>
      </c>
      <c r="AY61" s="303">
        <f t="shared" si="140"/>
        <v>99.623831999999993</v>
      </c>
      <c r="AZ61" s="303">
        <f t="shared" si="141"/>
        <v>97.504176000000001</v>
      </c>
      <c r="BA61" s="303">
        <f t="shared" si="142"/>
        <v>95.384519999999995</v>
      </c>
      <c r="BB61" s="303">
        <f t="shared" si="143"/>
        <v>93.264864000000003</v>
      </c>
      <c r="BC61" s="303">
        <f t="shared" si="144"/>
        <v>91.145207999999997</v>
      </c>
      <c r="BD61" s="303">
        <f t="shared" si="145"/>
        <v>89.02555199999999</v>
      </c>
      <c r="BE61" s="303">
        <f t="shared" si="146"/>
        <v>86.905895999999998</v>
      </c>
      <c r="BF61" s="303">
        <f t="shared" si="147"/>
        <v>84.786240000000006</v>
      </c>
      <c r="BG61" s="303">
        <f t="shared" si="148"/>
        <v>82.666584</v>
      </c>
      <c r="BH61" s="304">
        <f t="shared" si="149"/>
        <v>80.546927999999994</v>
      </c>
      <c r="BI61" s="213"/>
    </row>
    <row r="62" spans="1:61" x14ac:dyDescent="0.25">
      <c r="A62" s="105" t="s">
        <v>63</v>
      </c>
      <c r="B62" s="57" t="s">
        <v>1885</v>
      </c>
      <c r="C62" s="214"/>
      <c r="D62" s="67">
        <v>0.10343481803333321</v>
      </c>
      <c r="E62" s="181">
        <v>71.61</v>
      </c>
      <c r="F62" s="135">
        <v>1.55</v>
      </c>
      <c r="G62" s="181">
        <f t="shared" si="103"/>
        <v>110.99550000000001</v>
      </c>
      <c r="H62" s="179">
        <f t="shared" si="104"/>
        <v>66.597300000000004</v>
      </c>
      <c r="I62" s="180">
        <f t="shared" si="105"/>
        <v>66.597300000000004</v>
      </c>
      <c r="J62" s="181">
        <f t="shared" si="106"/>
        <v>66.597300000000004</v>
      </c>
      <c r="K62" s="181">
        <f t="shared" si="107"/>
        <v>65.265354000000002</v>
      </c>
      <c r="L62" s="181">
        <f t="shared" si="108"/>
        <v>63.933408</v>
      </c>
      <c r="M62" s="181">
        <f t="shared" si="109"/>
        <v>62.601461999999998</v>
      </c>
      <c r="N62" s="181">
        <f t="shared" si="110"/>
        <v>61.269516000000003</v>
      </c>
      <c r="O62" s="181">
        <f t="shared" si="111"/>
        <v>59.937570000000008</v>
      </c>
      <c r="P62" s="181">
        <f t="shared" si="112"/>
        <v>58.605624000000006</v>
      </c>
      <c r="Q62" s="181">
        <f t="shared" si="113"/>
        <v>57.273678000000004</v>
      </c>
      <c r="R62" s="181">
        <f t="shared" si="114"/>
        <v>55.941732000000002</v>
      </c>
      <c r="S62" s="181">
        <f t="shared" si="115"/>
        <v>54.609786</v>
      </c>
      <c r="T62" s="181">
        <f t="shared" si="116"/>
        <v>53.277840000000005</v>
      </c>
      <c r="U62" s="181">
        <f t="shared" si="117"/>
        <v>51.945894000000003</v>
      </c>
      <c r="V62" s="198">
        <f t="shared" si="118"/>
        <v>50.613948000000001</v>
      </c>
      <c r="W62" s="213"/>
      <c r="X62" s="74"/>
      <c r="Y62" s="180">
        <f t="shared" si="119"/>
        <v>46.8844992</v>
      </c>
      <c r="Z62" s="181">
        <f t="shared" si="120"/>
        <v>19.712800800000004</v>
      </c>
      <c r="AA62" s="182">
        <f>(Y62*AF2)+Z62</f>
        <v>66.597300000000004</v>
      </c>
      <c r="AB62" s="180">
        <f t="shared" si="121"/>
        <v>66.597300000000004</v>
      </c>
      <c r="AC62" s="181">
        <f t="shared" si="122"/>
        <v>66.597300000000004</v>
      </c>
      <c r="AD62" s="181">
        <f t="shared" si="123"/>
        <v>65.265354000000002</v>
      </c>
      <c r="AE62" s="181">
        <f t="shared" si="124"/>
        <v>63.933408</v>
      </c>
      <c r="AF62" s="181">
        <f t="shared" si="125"/>
        <v>62.601461999999998</v>
      </c>
      <c r="AG62" s="181">
        <f t="shared" si="126"/>
        <v>61.269516000000003</v>
      </c>
      <c r="AH62" s="181">
        <f t="shared" si="127"/>
        <v>59.937570000000008</v>
      </c>
      <c r="AI62" s="181">
        <f t="shared" si="128"/>
        <v>58.605624000000006</v>
      </c>
      <c r="AJ62" s="181">
        <f t="shared" si="129"/>
        <v>57.273678000000004</v>
      </c>
      <c r="AK62" s="181">
        <f t="shared" si="130"/>
        <v>55.941732000000002</v>
      </c>
      <c r="AL62" s="181">
        <f t="shared" si="131"/>
        <v>54.609786</v>
      </c>
      <c r="AM62" s="181">
        <f t="shared" si="132"/>
        <v>53.277840000000005</v>
      </c>
      <c r="AN62" s="181">
        <f t="shared" si="133"/>
        <v>51.945894000000003</v>
      </c>
      <c r="AO62" s="182">
        <f t="shared" si="134"/>
        <v>50.613948000000001</v>
      </c>
      <c r="AP62" s="213"/>
      <c r="AR62" s="305">
        <f t="shared" si="102"/>
        <v>78.140832000000003</v>
      </c>
      <c r="AS62" s="303">
        <f t="shared" si="135"/>
        <v>32.854668000000004</v>
      </c>
      <c r="AT62" s="307">
        <f>(AR62*AY2)+AS62</f>
        <v>110.99550000000001</v>
      </c>
      <c r="AU62" s="305">
        <f t="shared" si="136"/>
        <v>110.99550000000001</v>
      </c>
      <c r="AV62" s="306">
        <f t="shared" si="137"/>
        <v>110.99550000000001</v>
      </c>
      <c r="AW62" s="306">
        <f t="shared" si="138"/>
        <v>108.77559000000001</v>
      </c>
      <c r="AX62" s="306">
        <f t="shared" si="139"/>
        <v>106.55568000000001</v>
      </c>
      <c r="AY62" s="306">
        <f t="shared" si="140"/>
        <v>104.33577</v>
      </c>
      <c r="AZ62" s="306">
        <f t="shared" si="141"/>
        <v>102.11586000000001</v>
      </c>
      <c r="BA62" s="306">
        <f t="shared" si="142"/>
        <v>99.895950000000013</v>
      </c>
      <c r="BB62" s="306">
        <f t="shared" si="143"/>
        <v>97.67604</v>
      </c>
      <c r="BC62" s="306">
        <f t="shared" si="144"/>
        <v>95.456130000000002</v>
      </c>
      <c r="BD62" s="306">
        <f t="shared" si="145"/>
        <v>93.236220000000003</v>
      </c>
      <c r="BE62" s="306">
        <f t="shared" si="146"/>
        <v>91.016310000000004</v>
      </c>
      <c r="BF62" s="306">
        <f t="shared" si="147"/>
        <v>88.796400000000006</v>
      </c>
      <c r="BG62" s="306">
        <f t="shared" si="148"/>
        <v>86.576490000000007</v>
      </c>
      <c r="BH62" s="307">
        <f t="shared" si="149"/>
        <v>84.356580000000008</v>
      </c>
      <c r="BI62" s="213"/>
    </row>
    <row r="63" spans="1:61" ht="15.75" thickBot="1" x14ac:dyDescent="0.3">
      <c r="A63" s="112" t="s">
        <v>64</v>
      </c>
      <c r="B63" s="113" t="s">
        <v>1886</v>
      </c>
      <c r="C63" s="215"/>
      <c r="D63" s="114">
        <v>8.0336246472617883E-4</v>
      </c>
      <c r="E63" s="187">
        <v>71.61</v>
      </c>
      <c r="F63" s="136">
        <v>1.08</v>
      </c>
      <c r="G63" s="187">
        <f t="shared" si="103"/>
        <v>77.338800000000006</v>
      </c>
      <c r="H63" s="185">
        <f t="shared" si="104"/>
        <v>46.403280000000002</v>
      </c>
      <c r="I63" s="186">
        <f t="shared" si="105"/>
        <v>46.403280000000002</v>
      </c>
      <c r="J63" s="187">
        <f t="shared" si="106"/>
        <v>46.403280000000002</v>
      </c>
      <c r="K63" s="187">
        <f t="shared" si="107"/>
        <v>45.475214399999999</v>
      </c>
      <c r="L63" s="187">
        <f t="shared" si="108"/>
        <v>44.547148800000002</v>
      </c>
      <c r="M63" s="187">
        <f t="shared" si="109"/>
        <v>43.619083199999999</v>
      </c>
      <c r="N63" s="187">
        <f t="shared" si="110"/>
        <v>42.691017600000002</v>
      </c>
      <c r="O63" s="187">
        <f t="shared" si="111"/>
        <v>41.762952000000006</v>
      </c>
      <c r="P63" s="187">
        <f t="shared" si="112"/>
        <v>40.834886400000002</v>
      </c>
      <c r="Q63" s="187">
        <f t="shared" si="113"/>
        <v>39.906820799999998</v>
      </c>
      <c r="R63" s="187">
        <f t="shared" si="114"/>
        <v>38.978755200000002</v>
      </c>
      <c r="S63" s="187">
        <f t="shared" si="115"/>
        <v>38.050689599999998</v>
      </c>
      <c r="T63" s="187">
        <f t="shared" si="116"/>
        <v>37.122624000000002</v>
      </c>
      <c r="U63" s="187">
        <f t="shared" si="117"/>
        <v>36.194558400000005</v>
      </c>
      <c r="V63" s="206">
        <f t="shared" si="118"/>
        <v>35.266492800000002</v>
      </c>
      <c r="W63" s="216"/>
      <c r="X63" s="74"/>
      <c r="Y63" s="186">
        <f t="shared" si="119"/>
        <v>32.667909119999997</v>
      </c>
      <c r="Z63" s="187">
        <f t="shared" si="120"/>
        <v>13.735370880000005</v>
      </c>
      <c r="AA63" s="188">
        <f>(Y63*AF2)+Z63</f>
        <v>46.403280000000002</v>
      </c>
      <c r="AB63" s="186">
        <f t="shared" si="121"/>
        <v>46.403280000000002</v>
      </c>
      <c r="AC63" s="187">
        <f t="shared" si="122"/>
        <v>46.403280000000002</v>
      </c>
      <c r="AD63" s="187">
        <f t="shared" si="123"/>
        <v>45.475214399999999</v>
      </c>
      <c r="AE63" s="187">
        <f t="shared" si="124"/>
        <v>44.547148800000002</v>
      </c>
      <c r="AF63" s="187">
        <f t="shared" si="125"/>
        <v>43.619083199999999</v>
      </c>
      <c r="AG63" s="187">
        <f t="shared" si="126"/>
        <v>42.691017600000002</v>
      </c>
      <c r="AH63" s="187">
        <f t="shared" si="127"/>
        <v>41.762952000000006</v>
      </c>
      <c r="AI63" s="187">
        <f t="shared" si="128"/>
        <v>40.834886400000002</v>
      </c>
      <c r="AJ63" s="187">
        <f t="shared" si="129"/>
        <v>39.906820799999998</v>
      </c>
      <c r="AK63" s="187">
        <f t="shared" si="130"/>
        <v>38.978755200000002</v>
      </c>
      <c r="AL63" s="187">
        <f t="shared" si="131"/>
        <v>38.050689599999998</v>
      </c>
      <c r="AM63" s="187">
        <f t="shared" si="132"/>
        <v>37.122624000000002</v>
      </c>
      <c r="AN63" s="187">
        <f t="shared" si="133"/>
        <v>36.194558400000005</v>
      </c>
      <c r="AO63" s="188">
        <f t="shared" si="134"/>
        <v>35.266492800000002</v>
      </c>
      <c r="AP63" s="216"/>
      <c r="AR63" s="308">
        <f t="shared" si="102"/>
        <v>54.4465152</v>
      </c>
      <c r="AS63" s="303">
        <f t="shared" si="135"/>
        <v>22.892284800000006</v>
      </c>
      <c r="AT63" s="310">
        <f>(AR63*AY2)+AS63</f>
        <v>77.338800000000006</v>
      </c>
      <c r="AU63" s="308">
        <f t="shared" si="136"/>
        <v>77.338800000000006</v>
      </c>
      <c r="AV63" s="309">
        <f t="shared" si="137"/>
        <v>77.338800000000006</v>
      </c>
      <c r="AW63" s="309">
        <f t="shared" si="138"/>
        <v>75.792023999999998</v>
      </c>
      <c r="AX63" s="309">
        <f t="shared" si="139"/>
        <v>74.245248000000004</v>
      </c>
      <c r="AY63" s="309">
        <f t="shared" si="140"/>
        <v>72.698471999999995</v>
      </c>
      <c r="AZ63" s="309">
        <f t="shared" si="141"/>
        <v>71.151696000000015</v>
      </c>
      <c r="BA63" s="309">
        <f t="shared" si="142"/>
        <v>69.604920000000007</v>
      </c>
      <c r="BB63" s="309">
        <f t="shared" si="143"/>
        <v>68.058144000000013</v>
      </c>
      <c r="BC63" s="309">
        <f t="shared" si="144"/>
        <v>66.511368000000004</v>
      </c>
      <c r="BD63" s="309">
        <f t="shared" si="145"/>
        <v>64.964591999999996</v>
      </c>
      <c r="BE63" s="309">
        <f t="shared" si="146"/>
        <v>63.417816000000002</v>
      </c>
      <c r="BF63" s="309">
        <f t="shared" si="147"/>
        <v>61.871040000000008</v>
      </c>
      <c r="BG63" s="309">
        <f t="shared" si="148"/>
        <v>60.324264000000007</v>
      </c>
      <c r="BH63" s="310">
        <f t="shared" si="149"/>
        <v>58.777488000000005</v>
      </c>
      <c r="BI63" s="216"/>
    </row>
    <row r="64" spans="1:61" x14ac:dyDescent="0.25">
      <c r="A64" s="13"/>
      <c r="B64" s="74"/>
      <c r="C64" s="209" t="s">
        <v>106</v>
      </c>
      <c r="D64" s="104">
        <f>D53+D54+D56+D57+D58+D62</f>
        <v>0.8380895178938218</v>
      </c>
      <c r="E64" s="74"/>
      <c r="G64" s="159"/>
      <c r="H64" s="159"/>
      <c r="I64" s="159"/>
      <c r="J64" s="159"/>
      <c r="K64" s="159"/>
      <c r="L64" s="159"/>
      <c r="M64" s="159"/>
      <c r="N64" s="159"/>
      <c r="O64" s="159"/>
      <c r="P64" s="159"/>
      <c r="Q64" s="159"/>
      <c r="R64" s="159"/>
      <c r="S64" s="159"/>
      <c r="T64" s="159"/>
      <c r="U64" s="159"/>
      <c r="V64" s="159"/>
      <c r="W64" s="74"/>
      <c r="X64" s="74"/>
      <c r="Y64" s="159"/>
      <c r="Z64" s="159"/>
      <c r="AA64" s="159"/>
      <c r="AB64" s="74"/>
      <c r="AC64" s="74"/>
      <c r="AD64" s="74"/>
      <c r="AE64" s="74"/>
      <c r="AF64" s="74"/>
      <c r="AG64" s="74"/>
      <c r="AH64" s="74"/>
      <c r="AI64" s="74"/>
      <c r="AJ64" s="74"/>
      <c r="AK64" s="74"/>
      <c r="AL64" s="74"/>
      <c r="AM64" s="74"/>
      <c r="AN64" s="74"/>
      <c r="AO64" s="74"/>
      <c r="AP64" s="74"/>
      <c r="AR64" s="159"/>
      <c r="AS64" s="159"/>
      <c r="AT64" s="159"/>
      <c r="AU64" s="74"/>
      <c r="AV64" s="74"/>
      <c r="AW64" s="74"/>
      <c r="AX64" s="74"/>
      <c r="AY64" s="74"/>
      <c r="AZ64" s="74"/>
      <c r="BA64" s="74"/>
      <c r="BB64" s="74"/>
      <c r="BC64" s="74"/>
      <c r="BD64" s="74"/>
      <c r="BE64" s="74"/>
      <c r="BF64" s="74"/>
      <c r="BG64" s="74"/>
      <c r="BH64" s="74"/>
      <c r="BI64" s="74"/>
    </row>
    <row r="65" spans="1:61" ht="15.75" thickBot="1" x14ac:dyDescent="0.3">
      <c r="A65" s="13"/>
      <c r="B65" s="74"/>
      <c r="C65" s="74"/>
      <c r="E65" s="74"/>
      <c r="G65" s="159"/>
      <c r="H65" s="159"/>
      <c r="I65" s="159"/>
      <c r="J65" s="159"/>
      <c r="K65" s="159"/>
      <c r="L65" s="159"/>
      <c r="M65" s="159"/>
      <c r="N65" s="159"/>
      <c r="O65" s="159"/>
      <c r="P65" s="159"/>
      <c r="Q65" s="159"/>
      <c r="R65" s="159"/>
      <c r="S65" s="159"/>
      <c r="T65" s="159"/>
      <c r="U65" s="159"/>
      <c r="V65" s="159"/>
      <c r="W65" s="74"/>
      <c r="X65" s="74"/>
      <c r="Y65" s="159"/>
      <c r="Z65" s="159"/>
      <c r="AA65" s="159"/>
      <c r="AB65" s="74"/>
      <c r="AC65" s="74"/>
      <c r="AD65" s="74"/>
      <c r="AE65" s="74"/>
      <c r="AF65" s="74"/>
      <c r="AG65" s="74"/>
      <c r="AH65" s="74"/>
      <c r="AI65" s="74"/>
      <c r="AJ65" s="74"/>
      <c r="AK65" s="74"/>
      <c r="AL65" s="74"/>
      <c r="AM65" s="74"/>
      <c r="AN65" s="74"/>
      <c r="AO65" s="74"/>
      <c r="AP65" s="74"/>
      <c r="AR65" s="159"/>
      <c r="AS65" s="159"/>
      <c r="AT65" s="159"/>
      <c r="AU65" s="74"/>
      <c r="AV65" s="74"/>
      <c r="AW65" s="74"/>
      <c r="AX65" s="74"/>
      <c r="AY65" s="74"/>
      <c r="AZ65" s="74"/>
      <c r="BA65" s="74"/>
      <c r="BB65" s="74"/>
      <c r="BC65" s="74"/>
      <c r="BD65" s="74"/>
      <c r="BE65" s="74"/>
      <c r="BF65" s="74"/>
      <c r="BG65" s="74"/>
      <c r="BH65" s="74"/>
      <c r="BI65" s="74"/>
    </row>
    <row r="66" spans="1:61" x14ac:dyDescent="0.25">
      <c r="A66" s="118"/>
      <c r="B66" s="137"/>
      <c r="C66" s="137"/>
      <c r="D66" s="83"/>
      <c r="E66" s="137"/>
      <c r="F66" s="147"/>
      <c r="G66" s="217"/>
      <c r="H66" s="163"/>
      <c r="I66" s="266" t="s">
        <v>89</v>
      </c>
      <c r="J66" s="137"/>
      <c r="K66" s="137"/>
      <c r="L66" s="137"/>
      <c r="M66" s="137"/>
      <c r="N66" s="137"/>
      <c r="O66" s="137"/>
      <c r="P66" s="137"/>
      <c r="Q66" s="137"/>
      <c r="R66" s="137"/>
      <c r="S66" s="137"/>
      <c r="T66" s="137"/>
      <c r="U66" s="137"/>
      <c r="V66" s="168"/>
      <c r="W66" s="269"/>
      <c r="X66" s="74"/>
      <c r="Y66" s="162"/>
      <c r="Z66" s="137"/>
      <c r="AA66" s="168"/>
      <c r="AB66" s="164" t="s">
        <v>1878</v>
      </c>
      <c r="AC66" s="169"/>
      <c r="AD66" s="169"/>
      <c r="AE66" s="169"/>
      <c r="AF66" s="169"/>
      <c r="AG66" s="169"/>
      <c r="AH66" s="169"/>
      <c r="AI66" s="169"/>
      <c r="AJ66" s="169"/>
      <c r="AK66" s="169"/>
      <c r="AL66" s="169"/>
      <c r="AM66" s="169"/>
      <c r="AN66" s="169"/>
      <c r="AO66" s="170"/>
      <c r="AP66" s="195"/>
      <c r="AR66" s="162"/>
      <c r="AS66" s="137"/>
      <c r="AT66" s="168"/>
      <c r="AU66" s="164" t="s">
        <v>1983</v>
      </c>
      <c r="AV66" s="169"/>
      <c r="AW66" s="169"/>
      <c r="AX66" s="169"/>
      <c r="AY66" s="169"/>
      <c r="AZ66" s="169"/>
      <c r="BA66" s="169"/>
      <c r="BB66" s="169"/>
      <c r="BC66" s="169"/>
      <c r="BD66" s="169"/>
      <c r="BE66" s="169"/>
      <c r="BF66" s="169"/>
      <c r="BG66" s="169"/>
      <c r="BH66" s="170"/>
      <c r="BI66" s="195"/>
    </row>
    <row r="67" spans="1:61" ht="30" x14ac:dyDescent="0.25">
      <c r="A67" s="119"/>
      <c r="B67" s="138"/>
      <c r="C67" s="138"/>
      <c r="D67" s="84"/>
      <c r="E67" s="138"/>
      <c r="F67" s="148"/>
      <c r="G67" s="219"/>
      <c r="H67" s="172"/>
      <c r="I67" s="115" t="s">
        <v>1900</v>
      </c>
      <c r="J67" s="71" t="s">
        <v>1901</v>
      </c>
      <c r="K67" s="71" t="s">
        <v>1902</v>
      </c>
      <c r="L67" s="71" t="s">
        <v>1903</v>
      </c>
      <c r="M67" s="71" t="s">
        <v>1904</v>
      </c>
      <c r="N67" s="71" t="s">
        <v>1905</v>
      </c>
      <c r="O67" s="71" t="s">
        <v>1906</v>
      </c>
      <c r="P67" s="71" t="s">
        <v>1907</v>
      </c>
      <c r="Q67" s="71" t="s">
        <v>1908</v>
      </c>
      <c r="R67" s="71" t="s">
        <v>1909</v>
      </c>
      <c r="S67" s="71" t="s">
        <v>1910</v>
      </c>
      <c r="T67" s="71" t="s">
        <v>1911</v>
      </c>
      <c r="U67" s="71" t="s">
        <v>1912</v>
      </c>
      <c r="V67" s="81" t="s">
        <v>1913</v>
      </c>
      <c r="W67" s="102" t="s">
        <v>1914</v>
      </c>
      <c r="X67" s="74"/>
      <c r="Y67" s="171"/>
      <c r="Z67" s="138"/>
      <c r="AA67" s="173"/>
      <c r="AB67" s="77" t="s">
        <v>1900</v>
      </c>
      <c r="AC67" s="75" t="s">
        <v>1901</v>
      </c>
      <c r="AD67" s="75" t="s">
        <v>1902</v>
      </c>
      <c r="AE67" s="75" t="s">
        <v>1903</v>
      </c>
      <c r="AF67" s="75" t="s">
        <v>1904</v>
      </c>
      <c r="AG67" s="75" t="s">
        <v>1905</v>
      </c>
      <c r="AH67" s="75" t="s">
        <v>1906</v>
      </c>
      <c r="AI67" s="75" t="s">
        <v>1907</v>
      </c>
      <c r="AJ67" s="75" t="s">
        <v>1908</v>
      </c>
      <c r="AK67" s="75" t="s">
        <v>1909</v>
      </c>
      <c r="AL67" s="75" t="s">
        <v>1910</v>
      </c>
      <c r="AM67" s="75" t="s">
        <v>1911</v>
      </c>
      <c r="AN67" s="75" t="s">
        <v>1912</v>
      </c>
      <c r="AO67" s="78" t="s">
        <v>1913</v>
      </c>
      <c r="AP67" s="101" t="s">
        <v>1914</v>
      </c>
      <c r="AR67" s="171"/>
      <c r="AS67" s="138"/>
      <c r="AT67" s="173"/>
      <c r="AU67" s="77" t="s">
        <v>1900</v>
      </c>
      <c r="AV67" s="75" t="s">
        <v>1901</v>
      </c>
      <c r="AW67" s="75" t="s">
        <v>1902</v>
      </c>
      <c r="AX67" s="75" t="s">
        <v>1903</v>
      </c>
      <c r="AY67" s="75" t="s">
        <v>1904</v>
      </c>
      <c r="AZ67" s="75" t="s">
        <v>1905</v>
      </c>
      <c r="BA67" s="75" t="s">
        <v>1906</v>
      </c>
      <c r="BB67" s="75" t="s">
        <v>1907</v>
      </c>
      <c r="BC67" s="75" t="s">
        <v>1908</v>
      </c>
      <c r="BD67" s="75" t="s">
        <v>1909</v>
      </c>
      <c r="BE67" s="75" t="s">
        <v>1910</v>
      </c>
      <c r="BF67" s="75" t="s">
        <v>1911</v>
      </c>
      <c r="BG67" s="75" t="s">
        <v>1912</v>
      </c>
      <c r="BH67" s="78" t="s">
        <v>1913</v>
      </c>
      <c r="BI67" s="101" t="s">
        <v>1914</v>
      </c>
    </row>
    <row r="68" spans="1:61" ht="60" customHeight="1" x14ac:dyDescent="0.25">
      <c r="A68" s="31" t="s">
        <v>66</v>
      </c>
      <c r="B68" s="2" t="s">
        <v>1883</v>
      </c>
      <c r="C68" s="212"/>
      <c r="D68" s="3" t="s">
        <v>1920</v>
      </c>
      <c r="E68" s="4" t="s">
        <v>3</v>
      </c>
      <c r="F68" s="5" t="s">
        <v>4</v>
      </c>
      <c r="G68" s="5" t="s">
        <v>1918</v>
      </c>
      <c r="H68" s="85" t="s">
        <v>91</v>
      </c>
      <c r="I68" s="30" t="s">
        <v>93</v>
      </c>
      <c r="J68" s="1" t="s">
        <v>93</v>
      </c>
      <c r="K68" s="1" t="s">
        <v>94</v>
      </c>
      <c r="L68" s="1" t="s">
        <v>95</v>
      </c>
      <c r="M68" s="1" t="s">
        <v>96</v>
      </c>
      <c r="N68" s="1" t="s">
        <v>97</v>
      </c>
      <c r="O68" s="1" t="s">
        <v>98</v>
      </c>
      <c r="P68" s="1" t="s">
        <v>99</v>
      </c>
      <c r="Q68" s="1" t="s">
        <v>100</v>
      </c>
      <c r="R68" s="1" t="s">
        <v>101</v>
      </c>
      <c r="S68" s="1" t="s">
        <v>102</v>
      </c>
      <c r="T68" s="1" t="s">
        <v>103</v>
      </c>
      <c r="U68" s="1" t="s">
        <v>104</v>
      </c>
      <c r="V68" s="32" t="s">
        <v>105</v>
      </c>
      <c r="W68" s="33" t="s">
        <v>68</v>
      </c>
      <c r="X68" s="74"/>
      <c r="Y68" s="31" t="s">
        <v>1881</v>
      </c>
      <c r="Z68" s="1" t="s">
        <v>1879</v>
      </c>
      <c r="AA68" s="32" t="s">
        <v>1882</v>
      </c>
      <c r="AB68" s="31" t="s">
        <v>93</v>
      </c>
      <c r="AC68" s="1" t="s">
        <v>93</v>
      </c>
      <c r="AD68" s="1" t="s">
        <v>94</v>
      </c>
      <c r="AE68" s="1" t="s">
        <v>95</v>
      </c>
      <c r="AF68" s="1" t="s">
        <v>96</v>
      </c>
      <c r="AG68" s="1" t="s">
        <v>97</v>
      </c>
      <c r="AH68" s="1" t="s">
        <v>98</v>
      </c>
      <c r="AI68" s="1" t="s">
        <v>99</v>
      </c>
      <c r="AJ68" s="1" t="s">
        <v>100</v>
      </c>
      <c r="AK68" s="1" t="s">
        <v>101</v>
      </c>
      <c r="AL68" s="1" t="s">
        <v>102</v>
      </c>
      <c r="AM68" s="1" t="s">
        <v>103</v>
      </c>
      <c r="AN68" s="1" t="s">
        <v>104</v>
      </c>
      <c r="AO68" s="32" t="s">
        <v>105</v>
      </c>
      <c r="AP68" s="33" t="s">
        <v>68</v>
      </c>
      <c r="AR68" s="31" t="s">
        <v>1881</v>
      </c>
      <c r="AS68" s="1" t="s">
        <v>1879</v>
      </c>
      <c r="AT68" s="32" t="s">
        <v>1882</v>
      </c>
      <c r="AU68" s="31" t="s">
        <v>93</v>
      </c>
      <c r="AV68" s="1" t="s">
        <v>93</v>
      </c>
      <c r="AW68" s="1" t="s">
        <v>94</v>
      </c>
      <c r="AX68" s="1" t="s">
        <v>95</v>
      </c>
      <c r="AY68" s="1" t="s">
        <v>96</v>
      </c>
      <c r="AZ68" s="1" t="s">
        <v>97</v>
      </c>
      <c r="BA68" s="1" t="s">
        <v>98</v>
      </c>
      <c r="BB68" s="1" t="s">
        <v>99</v>
      </c>
      <c r="BC68" s="1" t="s">
        <v>100</v>
      </c>
      <c r="BD68" s="1" t="s">
        <v>101</v>
      </c>
      <c r="BE68" s="1" t="s">
        <v>102</v>
      </c>
      <c r="BF68" s="1" t="s">
        <v>103</v>
      </c>
      <c r="BG68" s="1" t="s">
        <v>104</v>
      </c>
      <c r="BH68" s="32" t="s">
        <v>105</v>
      </c>
      <c r="BI68" s="33" t="s">
        <v>68</v>
      </c>
    </row>
    <row r="69" spans="1:61" x14ac:dyDescent="0.25">
      <c r="A69" s="111" t="s">
        <v>49</v>
      </c>
      <c r="B69" s="58" t="s">
        <v>10</v>
      </c>
      <c r="C69" s="73"/>
      <c r="D69" s="66">
        <v>4.3500683618374952E-3</v>
      </c>
      <c r="E69" s="176">
        <v>65.77</v>
      </c>
      <c r="F69" s="134">
        <v>1.49</v>
      </c>
      <c r="G69" s="176">
        <f>E69*F69</f>
        <v>97.997299999999996</v>
      </c>
      <c r="H69" s="174">
        <f>G69*0.6</f>
        <v>58.798379999999995</v>
      </c>
      <c r="I69" s="175">
        <f>H69*1</f>
        <v>58.798379999999995</v>
      </c>
      <c r="J69" s="176">
        <f>H69*1</f>
        <v>58.798379999999995</v>
      </c>
      <c r="K69" s="176">
        <f>H69*0.98</f>
        <v>57.622412399999995</v>
      </c>
      <c r="L69" s="176">
        <f>H69*0.96</f>
        <v>56.446444799999995</v>
      </c>
      <c r="M69" s="176">
        <f>H69*0.94</f>
        <v>55.270477199999995</v>
      </c>
      <c r="N69" s="176">
        <f>H69*0.92</f>
        <v>54.094509599999995</v>
      </c>
      <c r="O69" s="176">
        <f>H69*0.9</f>
        <v>52.918541999999995</v>
      </c>
      <c r="P69" s="176">
        <f>H69*0.88</f>
        <v>51.742574399999995</v>
      </c>
      <c r="Q69" s="176">
        <f>H69*0.86</f>
        <v>50.566606799999995</v>
      </c>
      <c r="R69" s="176">
        <f>H69*0.84</f>
        <v>49.390639199999995</v>
      </c>
      <c r="S69" s="176">
        <f>H69*0.82</f>
        <v>48.214671599999996</v>
      </c>
      <c r="T69" s="176">
        <f>H69*0.8</f>
        <v>47.038703999999996</v>
      </c>
      <c r="U69" s="176">
        <f>H69*0.78</f>
        <v>45.862736399999996</v>
      </c>
      <c r="V69" s="177">
        <f>H69*0.76</f>
        <v>44.686768799999996</v>
      </c>
      <c r="W69" s="213"/>
      <c r="X69" s="74"/>
      <c r="Y69" s="175">
        <f>H69*0.704</f>
        <v>41.394059519999992</v>
      </c>
      <c r="Z69" s="176">
        <f>H69-Y69</f>
        <v>17.404320480000003</v>
      </c>
      <c r="AA69" s="177">
        <f>(Y69*AF2)+Z69</f>
        <v>58.798379999999995</v>
      </c>
      <c r="AB69" s="175">
        <f>AA69*1</f>
        <v>58.798379999999995</v>
      </c>
      <c r="AC69" s="176">
        <f>AA69*1</f>
        <v>58.798379999999995</v>
      </c>
      <c r="AD69" s="176">
        <f>AA69*0.98</f>
        <v>57.622412399999995</v>
      </c>
      <c r="AE69" s="176">
        <f>AA69*0.96</f>
        <v>56.446444799999995</v>
      </c>
      <c r="AF69" s="176">
        <f>AA69*0.94</f>
        <v>55.270477199999995</v>
      </c>
      <c r="AG69" s="176">
        <f>AA69*0.92</f>
        <v>54.094509599999995</v>
      </c>
      <c r="AH69" s="176">
        <f>AA69*0.9</f>
        <v>52.918541999999995</v>
      </c>
      <c r="AI69" s="176">
        <f>AA69*0.88</f>
        <v>51.742574399999995</v>
      </c>
      <c r="AJ69" s="176">
        <f>AA69*0.86</f>
        <v>50.566606799999995</v>
      </c>
      <c r="AK69" s="176">
        <f>AA69*0.84</f>
        <v>49.390639199999995</v>
      </c>
      <c r="AL69" s="176">
        <f>AA69*0.82</f>
        <v>48.214671599999996</v>
      </c>
      <c r="AM69" s="176">
        <f>AA69*0.8</f>
        <v>47.038703999999996</v>
      </c>
      <c r="AN69" s="176">
        <f>AA69*0.78</f>
        <v>45.862736399999996</v>
      </c>
      <c r="AO69" s="177">
        <f>AA69*0.76</f>
        <v>44.686768799999996</v>
      </c>
      <c r="AP69" s="213"/>
      <c r="AR69" s="302">
        <f t="shared" ref="AR69:AR84" si="150">G69*0.704</f>
        <v>68.990099199999989</v>
      </c>
      <c r="AS69" s="303">
        <f>G69-AR69</f>
        <v>29.007200800000007</v>
      </c>
      <c r="AT69" s="304">
        <f>(AR69*AY2)+AS69</f>
        <v>97.997299999999996</v>
      </c>
      <c r="AU69" s="302">
        <f>AT69*1</f>
        <v>97.997299999999996</v>
      </c>
      <c r="AV69" s="303">
        <f>AT69*1</f>
        <v>97.997299999999996</v>
      </c>
      <c r="AW69" s="303">
        <f>AT69*0.98</f>
        <v>96.037353999999993</v>
      </c>
      <c r="AX69" s="303">
        <f>AT69*0.96</f>
        <v>94.077407999999991</v>
      </c>
      <c r="AY69" s="303">
        <f>AT69*0.94</f>
        <v>92.117461999999989</v>
      </c>
      <c r="AZ69" s="303">
        <f>AT69*0.92</f>
        <v>90.157516000000001</v>
      </c>
      <c r="BA69" s="303">
        <f>AT69*0.9</f>
        <v>88.197569999999999</v>
      </c>
      <c r="BB69" s="303">
        <f>AT69*0.88</f>
        <v>86.237623999999997</v>
      </c>
      <c r="BC69" s="303">
        <f>AT69*0.86</f>
        <v>84.277677999999995</v>
      </c>
      <c r="BD69" s="303">
        <f>AT69*0.84</f>
        <v>82.317731999999992</v>
      </c>
      <c r="BE69" s="303">
        <f>AT69*0.82</f>
        <v>80.35778599999999</v>
      </c>
      <c r="BF69" s="303">
        <f>AT69*0.8</f>
        <v>78.397840000000002</v>
      </c>
      <c r="BG69" s="303">
        <f>AT69*0.78</f>
        <v>76.437894</v>
      </c>
      <c r="BH69" s="304">
        <f>AT69*0.76</f>
        <v>74.477947999999998</v>
      </c>
      <c r="BI69" s="213"/>
    </row>
    <row r="70" spans="1:61" x14ac:dyDescent="0.25">
      <c r="A70" s="111" t="s">
        <v>50</v>
      </c>
      <c r="B70" s="58" t="s">
        <v>1884</v>
      </c>
      <c r="C70" s="73"/>
      <c r="D70" s="66">
        <v>1.0621110692957146E-2</v>
      </c>
      <c r="E70" s="176">
        <v>65.77</v>
      </c>
      <c r="F70" s="134">
        <v>1.63</v>
      </c>
      <c r="G70" s="176">
        <f t="shared" ref="G70:G84" si="151">E70*F70</f>
        <v>107.20509999999999</v>
      </c>
      <c r="H70" s="174">
        <f t="shared" ref="H70:H84" si="152">G70*0.6</f>
        <v>64.323059999999984</v>
      </c>
      <c r="I70" s="175">
        <f t="shared" ref="I70:I84" si="153">H70*1</f>
        <v>64.323059999999984</v>
      </c>
      <c r="J70" s="176">
        <f t="shared" ref="J70:J84" si="154">H70*1</f>
        <v>64.323059999999984</v>
      </c>
      <c r="K70" s="176">
        <f t="shared" ref="K70:K84" si="155">H70*0.98</f>
        <v>63.036598799999986</v>
      </c>
      <c r="L70" s="176">
        <f t="shared" ref="L70:L84" si="156">H70*0.96</f>
        <v>61.750137599999981</v>
      </c>
      <c r="M70" s="176">
        <f t="shared" ref="M70:M84" si="157">H70*0.94</f>
        <v>60.463676399999983</v>
      </c>
      <c r="N70" s="176">
        <f t="shared" ref="N70:N84" si="158">H70*0.92</f>
        <v>59.177215199999985</v>
      </c>
      <c r="O70" s="176">
        <f t="shared" ref="O70:O84" si="159">H70*0.9</f>
        <v>57.890753999999987</v>
      </c>
      <c r="P70" s="176">
        <f t="shared" ref="P70:P84" si="160">H70*0.88</f>
        <v>56.604292799999989</v>
      </c>
      <c r="Q70" s="176">
        <f t="shared" ref="Q70:Q84" si="161">H70*0.86</f>
        <v>55.317831599999984</v>
      </c>
      <c r="R70" s="176">
        <f t="shared" ref="R70:R84" si="162">H70*0.84</f>
        <v>54.031370399999986</v>
      </c>
      <c r="S70" s="176">
        <f t="shared" ref="S70:S84" si="163">H70*0.82</f>
        <v>52.744909199999981</v>
      </c>
      <c r="T70" s="176">
        <f t="shared" ref="T70:T84" si="164">H70*0.8</f>
        <v>51.45844799999999</v>
      </c>
      <c r="U70" s="176">
        <f t="shared" ref="U70:U84" si="165">H70*0.78</f>
        <v>50.171986799999992</v>
      </c>
      <c r="V70" s="177">
        <f t="shared" ref="V70:V84" si="166">H70*0.76</f>
        <v>48.885525599999987</v>
      </c>
      <c r="W70" s="213"/>
      <c r="X70" s="74"/>
      <c r="Y70" s="175">
        <f t="shared" ref="Y70:Y84" si="167">H70*0.704</f>
        <v>45.283434239999984</v>
      </c>
      <c r="Z70" s="176">
        <f t="shared" ref="Z70:Z84" si="168">H70-Y70</f>
        <v>19.03962576</v>
      </c>
      <c r="AA70" s="177">
        <f>(Y70*AF2)+Z70</f>
        <v>64.323059999999984</v>
      </c>
      <c r="AB70" s="175">
        <f t="shared" ref="AB70:AB84" si="169">AA70*1</f>
        <v>64.323059999999984</v>
      </c>
      <c r="AC70" s="176">
        <f t="shared" ref="AC70:AC84" si="170">AA70*1</f>
        <v>64.323059999999984</v>
      </c>
      <c r="AD70" s="176">
        <f t="shared" ref="AD70:AD84" si="171">AA70*0.98</f>
        <v>63.036598799999986</v>
      </c>
      <c r="AE70" s="176">
        <f t="shared" ref="AE70:AE84" si="172">AA70*0.96</f>
        <v>61.750137599999981</v>
      </c>
      <c r="AF70" s="176">
        <f t="shared" ref="AF70:AF84" si="173">AA70*0.94</f>
        <v>60.463676399999983</v>
      </c>
      <c r="AG70" s="176">
        <f t="shared" ref="AG70:AG84" si="174">AA70*0.92</f>
        <v>59.177215199999985</v>
      </c>
      <c r="AH70" s="176">
        <f t="shared" ref="AH70:AH84" si="175">AA70*0.9</f>
        <v>57.890753999999987</v>
      </c>
      <c r="AI70" s="176">
        <f t="shared" ref="AI70:AI84" si="176">AA70*0.88</f>
        <v>56.604292799999989</v>
      </c>
      <c r="AJ70" s="176">
        <f t="shared" ref="AJ70:AJ84" si="177">AA70*0.86</f>
        <v>55.317831599999984</v>
      </c>
      <c r="AK70" s="176">
        <f t="shared" ref="AK70:AK84" si="178">AA70*0.84</f>
        <v>54.031370399999986</v>
      </c>
      <c r="AL70" s="176">
        <f t="shared" ref="AL70:AL84" si="179">AA70*0.82</f>
        <v>52.744909199999981</v>
      </c>
      <c r="AM70" s="176">
        <f t="shared" ref="AM70:AM84" si="180">AA70*0.8</f>
        <v>51.45844799999999</v>
      </c>
      <c r="AN70" s="176">
        <f t="shared" ref="AN70:AN84" si="181">AA70*0.78</f>
        <v>50.171986799999992</v>
      </c>
      <c r="AO70" s="177">
        <f t="shared" ref="AO70:AO84" si="182">AA70*0.76</f>
        <v>48.885525599999987</v>
      </c>
      <c r="AP70" s="213"/>
      <c r="AR70" s="302">
        <f t="shared" si="150"/>
        <v>75.472390399999981</v>
      </c>
      <c r="AS70" s="303">
        <f t="shared" ref="AS70:AS84" si="183">G70-AR70</f>
        <v>31.732709600000007</v>
      </c>
      <c r="AT70" s="304">
        <f>(AR70*AY2)+AS70</f>
        <v>107.20509999999999</v>
      </c>
      <c r="AU70" s="302">
        <f t="shared" ref="AU70:AU84" si="184">AT70*1</f>
        <v>107.20509999999999</v>
      </c>
      <c r="AV70" s="303">
        <f t="shared" ref="AV70:AV84" si="185">AT70*1</f>
        <v>107.20509999999999</v>
      </c>
      <c r="AW70" s="303">
        <f t="shared" ref="AW70:AW84" si="186">AT70*0.98</f>
        <v>105.06099799999998</v>
      </c>
      <c r="AX70" s="303">
        <f t="shared" ref="AX70:AX84" si="187">AT70*0.96</f>
        <v>102.91689599999998</v>
      </c>
      <c r="AY70" s="303">
        <f t="shared" ref="AY70:AY84" si="188">AT70*0.94</f>
        <v>100.77279399999998</v>
      </c>
      <c r="AZ70" s="303">
        <f t="shared" ref="AZ70:AZ84" si="189">AT70*0.92</f>
        <v>98.628691999999987</v>
      </c>
      <c r="BA70" s="303">
        <f t="shared" ref="BA70:BA84" si="190">AT70*0.9</f>
        <v>96.484589999999997</v>
      </c>
      <c r="BB70" s="303">
        <f t="shared" ref="BB70:BB84" si="191">AT70*0.88</f>
        <v>94.340487999999993</v>
      </c>
      <c r="BC70" s="303">
        <f t="shared" ref="BC70:BC84" si="192">AT70*0.86</f>
        <v>92.19638599999999</v>
      </c>
      <c r="BD70" s="303">
        <f t="shared" ref="BD70:BD84" si="193">AT70*0.84</f>
        <v>90.052283999999986</v>
      </c>
      <c r="BE70" s="303">
        <f t="shared" ref="BE70:BE84" si="194">AT70*0.82</f>
        <v>87.908181999999982</v>
      </c>
      <c r="BF70" s="303">
        <f t="shared" ref="BF70:BF84" si="195">AT70*0.8</f>
        <v>85.764079999999993</v>
      </c>
      <c r="BG70" s="303">
        <f t="shared" ref="BG70:BG84" si="196">AT70*0.78</f>
        <v>83.619977999999989</v>
      </c>
      <c r="BH70" s="304">
        <f t="shared" ref="BH70:BH84" si="197">AT70*0.76</f>
        <v>81.475875999999985</v>
      </c>
      <c r="BI70" s="213"/>
    </row>
    <row r="71" spans="1:61" x14ac:dyDescent="0.25">
      <c r="A71" s="111" t="s">
        <v>51</v>
      </c>
      <c r="B71" s="58" t="s">
        <v>1885</v>
      </c>
      <c r="C71" s="73"/>
      <c r="D71" s="66">
        <v>4.0650900995079724E-2</v>
      </c>
      <c r="E71" s="176">
        <v>65.77</v>
      </c>
      <c r="F71" s="134">
        <v>1.69</v>
      </c>
      <c r="G71" s="176">
        <f t="shared" si="151"/>
        <v>111.15129999999999</v>
      </c>
      <c r="H71" s="174">
        <f t="shared" si="152"/>
        <v>66.69077999999999</v>
      </c>
      <c r="I71" s="175">
        <f t="shared" si="153"/>
        <v>66.69077999999999</v>
      </c>
      <c r="J71" s="176">
        <f t="shared" si="154"/>
        <v>66.69077999999999</v>
      </c>
      <c r="K71" s="176">
        <f t="shared" si="155"/>
        <v>65.356964399999995</v>
      </c>
      <c r="L71" s="176">
        <f t="shared" si="156"/>
        <v>64.023148799999987</v>
      </c>
      <c r="M71" s="176">
        <f t="shared" si="157"/>
        <v>62.689333199999986</v>
      </c>
      <c r="N71" s="176">
        <f t="shared" si="158"/>
        <v>61.355517599999992</v>
      </c>
      <c r="O71" s="176">
        <f t="shared" si="159"/>
        <v>60.021701999999991</v>
      </c>
      <c r="P71" s="176">
        <f t="shared" si="160"/>
        <v>58.687886399999989</v>
      </c>
      <c r="Q71" s="176">
        <f t="shared" si="161"/>
        <v>57.354070799999988</v>
      </c>
      <c r="R71" s="176">
        <f t="shared" si="162"/>
        <v>56.020255199999987</v>
      </c>
      <c r="S71" s="176">
        <f t="shared" si="163"/>
        <v>54.686439599999986</v>
      </c>
      <c r="T71" s="176">
        <f t="shared" si="164"/>
        <v>53.352623999999992</v>
      </c>
      <c r="U71" s="176">
        <f t="shared" si="165"/>
        <v>52.01880839999999</v>
      </c>
      <c r="V71" s="177">
        <f t="shared" si="166"/>
        <v>50.684992799999989</v>
      </c>
      <c r="W71" s="213"/>
      <c r="X71" s="74"/>
      <c r="Y71" s="175">
        <f t="shared" si="167"/>
        <v>46.950309119999993</v>
      </c>
      <c r="Z71" s="176">
        <f t="shared" si="168"/>
        <v>19.740470879999997</v>
      </c>
      <c r="AA71" s="177">
        <f>(Y71*AF2)+Z71</f>
        <v>66.69077999999999</v>
      </c>
      <c r="AB71" s="175">
        <f t="shared" si="169"/>
        <v>66.69077999999999</v>
      </c>
      <c r="AC71" s="176">
        <f t="shared" si="170"/>
        <v>66.69077999999999</v>
      </c>
      <c r="AD71" s="176">
        <f t="shared" si="171"/>
        <v>65.356964399999995</v>
      </c>
      <c r="AE71" s="176">
        <f t="shared" si="172"/>
        <v>64.023148799999987</v>
      </c>
      <c r="AF71" s="176">
        <f t="shared" si="173"/>
        <v>62.689333199999986</v>
      </c>
      <c r="AG71" s="176">
        <f t="shared" si="174"/>
        <v>61.355517599999992</v>
      </c>
      <c r="AH71" s="176">
        <f t="shared" si="175"/>
        <v>60.021701999999991</v>
      </c>
      <c r="AI71" s="176">
        <f t="shared" si="176"/>
        <v>58.687886399999989</v>
      </c>
      <c r="AJ71" s="176">
        <f t="shared" si="177"/>
        <v>57.354070799999988</v>
      </c>
      <c r="AK71" s="176">
        <f t="shared" si="178"/>
        <v>56.020255199999987</v>
      </c>
      <c r="AL71" s="176">
        <f t="shared" si="179"/>
        <v>54.686439599999986</v>
      </c>
      <c r="AM71" s="176">
        <f t="shared" si="180"/>
        <v>53.352623999999992</v>
      </c>
      <c r="AN71" s="176">
        <f t="shared" si="181"/>
        <v>52.01880839999999</v>
      </c>
      <c r="AO71" s="177">
        <f t="shared" si="182"/>
        <v>50.684992799999989</v>
      </c>
      <c r="AP71" s="213"/>
      <c r="AR71" s="302">
        <f t="shared" si="150"/>
        <v>78.250515199999995</v>
      </c>
      <c r="AS71" s="303">
        <f t="shared" si="183"/>
        <v>32.900784799999997</v>
      </c>
      <c r="AT71" s="304">
        <f>(AR71*AY2)+AS71</f>
        <v>111.15129999999999</v>
      </c>
      <c r="AU71" s="302">
        <f t="shared" si="184"/>
        <v>111.15129999999999</v>
      </c>
      <c r="AV71" s="303">
        <f t="shared" si="185"/>
        <v>111.15129999999999</v>
      </c>
      <c r="AW71" s="303">
        <f t="shared" si="186"/>
        <v>108.92827399999999</v>
      </c>
      <c r="AX71" s="303">
        <f t="shared" si="187"/>
        <v>106.70524799999998</v>
      </c>
      <c r="AY71" s="303">
        <f t="shared" si="188"/>
        <v>104.48222199999999</v>
      </c>
      <c r="AZ71" s="303">
        <f t="shared" si="189"/>
        <v>102.259196</v>
      </c>
      <c r="BA71" s="303">
        <f t="shared" si="190"/>
        <v>100.03617</v>
      </c>
      <c r="BB71" s="303">
        <f t="shared" si="191"/>
        <v>97.813143999999994</v>
      </c>
      <c r="BC71" s="303">
        <f t="shared" si="192"/>
        <v>95.59011799999999</v>
      </c>
      <c r="BD71" s="303">
        <f t="shared" si="193"/>
        <v>93.367091999999985</v>
      </c>
      <c r="BE71" s="303">
        <f t="shared" si="194"/>
        <v>91.144065999999981</v>
      </c>
      <c r="BF71" s="303">
        <f t="shared" si="195"/>
        <v>88.921040000000005</v>
      </c>
      <c r="BG71" s="303">
        <f t="shared" si="196"/>
        <v>86.698014000000001</v>
      </c>
      <c r="BH71" s="304">
        <f t="shared" si="197"/>
        <v>84.474987999999996</v>
      </c>
      <c r="BI71" s="213"/>
    </row>
    <row r="72" spans="1:61" x14ac:dyDescent="0.25">
      <c r="A72" s="111" t="s">
        <v>52</v>
      </c>
      <c r="B72" s="58" t="s">
        <v>1886</v>
      </c>
      <c r="C72" s="73"/>
      <c r="D72" s="66">
        <v>1.5585738668977918E-4</v>
      </c>
      <c r="E72" s="176">
        <v>65.77</v>
      </c>
      <c r="F72" s="134">
        <v>1.53</v>
      </c>
      <c r="G72" s="176">
        <f t="shared" si="151"/>
        <v>100.62809999999999</v>
      </c>
      <c r="H72" s="174">
        <f t="shared" si="152"/>
        <v>60.376859999999994</v>
      </c>
      <c r="I72" s="175">
        <f t="shared" si="153"/>
        <v>60.376859999999994</v>
      </c>
      <c r="J72" s="176">
        <f t="shared" si="154"/>
        <v>60.376859999999994</v>
      </c>
      <c r="K72" s="176">
        <f t="shared" si="155"/>
        <v>59.169322799999989</v>
      </c>
      <c r="L72" s="176">
        <f t="shared" si="156"/>
        <v>57.961785599999992</v>
      </c>
      <c r="M72" s="176">
        <f t="shared" si="157"/>
        <v>56.754248399999987</v>
      </c>
      <c r="N72" s="176">
        <f t="shared" si="158"/>
        <v>55.546711199999997</v>
      </c>
      <c r="O72" s="176">
        <f t="shared" si="159"/>
        <v>54.339173999999993</v>
      </c>
      <c r="P72" s="176">
        <f t="shared" si="160"/>
        <v>53.131636799999995</v>
      </c>
      <c r="Q72" s="176">
        <f t="shared" si="161"/>
        <v>51.924099599999991</v>
      </c>
      <c r="R72" s="176">
        <f t="shared" si="162"/>
        <v>50.716562399999994</v>
      </c>
      <c r="S72" s="176">
        <f t="shared" si="163"/>
        <v>49.509025199999989</v>
      </c>
      <c r="T72" s="176">
        <f t="shared" si="164"/>
        <v>48.301487999999999</v>
      </c>
      <c r="U72" s="176">
        <f t="shared" si="165"/>
        <v>47.093950799999995</v>
      </c>
      <c r="V72" s="177">
        <f t="shared" si="166"/>
        <v>45.886413599999997</v>
      </c>
      <c r="W72" s="213"/>
      <c r="X72" s="74"/>
      <c r="Y72" s="175">
        <f t="shared" si="167"/>
        <v>42.505309439999991</v>
      </c>
      <c r="Z72" s="176">
        <f t="shared" si="168"/>
        <v>17.871550560000003</v>
      </c>
      <c r="AA72" s="177">
        <f>(Y72*AF2)+Z72</f>
        <v>60.376859999999994</v>
      </c>
      <c r="AB72" s="175">
        <f t="shared" si="169"/>
        <v>60.376859999999994</v>
      </c>
      <c r="AC72" s="176">
        <f t="shared" si="170"/>
        <v>60.376859999999994</v>
      </c>
      <c r="AD72" s="176">
        <f t="shared" si="171"/>
        <v>59.169322799999989</v>
      </c>
      <c r="AE72" s="176">
        <f t="shared" si="172"/>
        <v>57.961785599999992</v>
      </c>
      <c r="AF72" s="176">
        <f t="shared" si="173"/>
        <v>56.754248399999987</v>
      </c>
      <c r="AG72" s="176">
        <f t="shared" si="174"/>
        <v>55.546711199999997</v>
      </c>
      <c r="AH72" s="176">
        <f t="shared" si="175"/>
        <v>54.339173999999993</v>
      </c>
      <c r="AI72" s="176">
        <f t="shared" si="176"/>
        <v>53.131636799999995</v>
      </c>
      <c r="AJ72" s="176">
        <f t="shared" si="177"/>
        <v>51.924099599999991</v>
      </c>
      <c r="AK72" s="176">
        <f t="shared" si="178"/>
        <v>50.716562399999994</v>
      </c>
      <c r="AL72" s="176">
        <f t="shared" si="179"/>
        <v>49.509025199999989</v>
      </c>
      <c r="AM72" s="176">
        <f t="shared" si="180"/>
        <v>48.301487999999999</v>
      </c>
      <c r="AN72" s="176">
        <f t="shared" si="181"/>
        <v>47.093950799999995</v>
      </c>
      <c r="AO72" s="177">
        <f t="shared" si="182"/>
        <v>45.886413599999997</v>
      </c>
      <c r="AP72" s="213"/>
      <c r="AR72" s="302">
        <f t="shared" si="150"/>
        <v>70.842182399999984</v>
      </c>
      <c r="AS72" s="303">
        <f t="shared" si="183"/>
        <v>29.785917600000005</v>
      </c>
      <c r="AT72" s="304">
        <f>(AR72*AY2)+AS72</f>
        <v>100.62809999999999</v>
      </c>
      <c r="AU72" s="302">
        <f t="shared" si="184"/>
        <v>100.62809999999999</v>
      </c>
      <c r="AV72" s="303">
        <f t="shared" si="185"/>
        <v>100.62809999999999</v>
      </c>
      <c r="AW72" s="303">
        <f t="shared" si="186"/>
        <v>98.615537999999987</v>
      </c>
      <c r="AX72" s="303">
        <f t="shared" si="187"/>
        <v>96.602975999999984</v>
      </c>
      <c r="AY72" s="303">
        <f t="shared" si="188"/>
        <v>94.590413999999981</v>
      </c>
      <c r="AZ72" s="303">
        <f t="shared" si="189"/>
        <v>92.577851999999993</v>
      </c>
      <c r="BA72" s="303">
        <f t="shared" si="190"/>
        <v>90.56528999999999</v>
      </c>
      <c r="BB72" s="303">
        <f t="shared" si="191"/>
        <v>88.552727999999988</v>
      </c>
      <c r="BC72" s="303">
        <f t="shared" si="192"/>
        <v>86.540165999999985</v>
      </c>
      <c r="BD72" s="303">
        <f t="shared" si="193"/>
        <v>84.527603999999982</v>
      </c>
      <c r="BE72" s="303">
        <f t="shared" si="194"/>
        <v>82.51504199999998</v>
      </c>
      <c r="BF72" s="303">
        <f t="shared" si="195"/>
        <v>80.502479999999991</v>
      </c>
      <c r="BG72" s="303">
        <f t="shared" si="196"/>
        <v>78.489917999999989</v>
      </c>
      <c r="BH72" s="304">
        <f t="shared" si="197"/>
        <v>76.477355999999986</v>
      </c>
      <c r="BI72" s="213"/>
    </row>
    <row r="73" spans="1:61" x14ac:dyDescent="0.25">
      <c r="A73" s="111" t="s">
        <v>53</v>
      </c>
      <c r="B73" s="58" t="s">
        <v>10</v>
      </c>
      <c r="C73" s="73"/>
      <c r="D73" s="66">
        <v>2.1719930611784594E-2</v>
      </c>
      <c r="E73" s="176">
        <v>65.77</v>
      </c>
      <c r="F73" s="134">
        <v>1.41</v>
      </c>
      <c r="G73" s="176">
        <f t="shared" si="151"/>
        <v>92.735699999999994</v>
      </c>
      <c r="H73" s="174">
        <f t="shared" si="152"/>
        <v>55.641419999999997</v>
      </c>
      <c r="I73" s="175">
        <f t="shared" si="153"/>
        <v>55.641419999999997</v>
      </c>
      <c r="J73" s="176">
        <f t="shared" si="154"/>
        <v>55.641419999999997</v>
      </c>
      <c r="K73" s="176">
        <f t="shared" si="155"/>
        <v>54.528591599999999</v>
      </c>
      <c r="L73" s="176">
        <f t="shared" si="156"/>
        <v>53.415763199999994</v>
      </c>
      <c r="M73" s="176">
        <f t="shared" si="157"/>
        <v>52.302934799999996</v>
      </c>
      <c r="N73" s="176">
        <f t="shared" si="158"/>
        <v>51.190106399999998</v>
      </c>
      <c r="O73" s="176">
        <f t="shared" si="159"/>
        <v>50.077278</v>
      </c>
      <c r="P73" s="176">
        <f t="shared" si="160"/>
        <v>48.964449599999995</v>
      </c>
      <c r="Q73" s="176">
        <f t="shared" si="161"/>
        <v>47.851621199999997</v>
      </c>
      <c r="R73" s="176">
        <f t="shared" si="162"/>
        <v>46.738792799999999</v>
      </c>
      <c r="S73" s="176">
        <f t="shared" si="163"/>
        <v>45.625964399999994</v>
      </c>
      <c r="T73" s="176">
        <f t="shared" si="164"/>
        <v>44.513136000000003</v>
      </c>
      <c r="U73" s="176">
        <f t="shared" si="165"/>
        <v>43.400307599999998</v>
      </c>
      <c r="V73" s="177">
        <f t="shared" si="166"/>
        <v>42.2874792</v>
      </c>
      <c r="W73" s="213"/>
      <c r="X73" s="74"/>
      <c r="Y73" s="175">
        <f t="shared" si="167"/>
        <v>39.171559679999994</v>
      </c>
      <c r="Z73" s="176">
        <f t="shared" si="168"/>
        <v>16.469860320000002</v>
      </c>
      <c r="AA73" s="177">
        <f>(Y73*AF2)+Z73</f>
        <v>55.641419999999997</v>
      </c>
      <c r="AB73" s="175">
        <f t="shared" si="169"/>
        <v>55.641419999999997</v>
      </c>
      <c r="AC73" s="176">
        <f t="shared" si="170"/>
        <v>55.641419999999997</v>
      </c>
      <c r="AD73" s="176">
        <f t="shared" si="171"/>
        <v>54.528591599999999</v>
      </c>
      <c r="AE73" s="176">
        <f t="shared" si="172"/>
        <v>53.415763199999994</v>
      </c>
      <c r="AF73" s="176">
        <f t="shared" si="173"/>
        <v>52.302934799999996</v>
      </c>
      <c r="AG73" s="176">
        <f t="shared" si="174"/>
        <v>51.190106399999998</v>
      </c>
      <c r="AH73" s="176">
        <f t="shared" si="175"/>
        <v>50.077278</v>
      </c>
      <c r="AI73" s="176">
        <f t="shared" si="176"/>
        <v>48.964449599999995</v>
      </c>
      <c r="AJ73" s="176">
        <f t="shared" si="177"/>
        <v>47.851621199999997</v>
      </c>
      <c r="AK73" s="176">
        <f t="shared" si="178"/>
        <v>46.738792799999999</v>
      </c>
      <c r="AL73" s="176">
        <f t="shared" si="179"/>
        <v>45.625964399999994</v>
      </c>
      <c r="AM73" s="176">
        <f t="shared" si="180"/>
        <v>44.513136000000003</v>
      </c>
      <c r="AN73" s="176">
        <f t="shared" si="181"/>
        <v>43.400307599999998</v>
      </c>
      <c r="AO73" s="177">
        <f t="shared" si="182"/>
        <v>42.2874792</v>
      </c>
      <c r="AP73" s="213"/>
      <c r="AR73" s="302">
        <f t="shared" si="150"/>
        <v>65.285932799999998</v>
      </c>
      <c r="AS73" s="303">
        <f t="shared" si="183"/>
        <v>27.449767199999997</v>
      </c>
      <c r="AT73" s="304">
        <f>(AR73*AY2)+AS73</f>
        <v>92.735699999999994</v>
      </c>
      <c r="AU73" s="302">
        <f t="shared" si="184"/>
        <v>92.735699999999994</v>
      </c>
      <c r="AV73" s="303">
        <f t="shared" si="185"/>
        <v>92.735699999999994</v>
      </c>
      <c r="AW73" s="303">
        <f t="shared" si="186"/>
        <v>90.880985999999993</v>
      </c>
      <c r="AX73" s="303">
        <f t="shared" si="187"/>
        <v>89.026271999999992</v>
      </c>
      <c r="AY73" s="303">
        <f t="shared" si="188"/>
        <v>87.17155799999999</v>
      </c>
      <c r="AZ73" s="303">
        <f t="shared" si="189"/>
        <v>85.316844000000003</v>
      </c>
      <c r="BA73" s="303">
        <f t="shared" si="190"/>
        <v>83.462130000000002</v>
      </c>
      <c r="BB73" s="303">
        <f t="shared" si="191"/>
        <v>81.607416000000001</v>
      </c>
      <c r="BC73" s="303">
        <f t="shared" si="192"/>
        <v>79.752701999999999</v>
      </c>
      <c r="BD73" s="303">
        <f t="shared" si="193"/>
        <v>77.897987999999998</v>
      </c>
      <c r="BE73" s="303">
        <f t="shared" si="194"/>
        <v>76.043273999999997</v>
      </c>
      <c r="BF73" s="303">
        <f t="shared" si="195"/>
        <v>74.188559999999995</v>
      </c>
      <c r="BG73" s="303">
        <f t="shared" si="196"/>
        <v>72.333845999999994</v>
      </c>
      <c r="BH73" s="304">
        <f t="shared" si="197"/>
        <v>70.479131999999993</v>
      </c>
      <c r="BI73" s="213"/>
    </row>
    <row r="74" spans="1:61" x14ac:dyDescent="0.25">
      <c r="A74" s="105" t="s">
        <v>54</v>
      </c>
      <c r="B74" s="59" t="s">
        <v>1884</v>
      </c>
      <c r="C74" s="214"/>
      <c r="D74" s="67">
        <v>5.4263713232545557E-2</v>
      </c>
      <c r="E74" s="181">
        <v>65.77</v>
      </c>
      <c r="F74" s="135">
        <v>1.6</v>
      </c>
      <c r="G74" s="181">
        <f t="shared" si="151"/>
        <v>105.232</v>
      </c>
      <c r="H74" s="179">
        <f t="shared" si="152"/>
        <v>63.139199999999995</v>
      </c>
      <c r="I74" s="180">
        <f t="shared" si="153"/>
        <v>63.139199999999995</v>
      </c>
      <c r="J74" s="181">
        <f t="shared" si="154"/>
        <v>63.139199999999995</v>
      </c>
      <c r="K74" s="181">
        <f t="shared" si="155"/>
        <v>61.876415999999992</v>
      </c>
      <c r="L74" s="181">
        <f t="shared" si="156"/>
        <v>60.613631999999996</v>
      </c>
      <c r="M74" s="181">
        <f t="shared" si="157"/>
        <v>59.350847999999992</v>
      </c>
      <c r="N74" s="181">
        <f t="shared" si="158"/>
        <v>58.088063999999996</v>
      </c>
      <c r="O74" s="181">
        <f t="shared" si="159"/>
        <v>56.825279999999999</v>
      </c>
      <c r="P74" s="181">
        <f t="shared" si="160"/>
        <v>55.562495999999996</v>
      </c>
      <c r="Q74" s="181">
        <f t="shared" si="161"/>
        <v>54.299711999999992</v>
      </c>
      <c r="R74" s="181">
        <f t="shared" si="162"/>
        <v>53.036927999999996</v>
      </c>
      <c r="S74" s="181">
        <f t="shared" si="163"/>
        <v>51.774143999999993</v>
      </c>
      <c r="T74" s="181">
        <f t="shared" si="164"/>
        <v>50.511359999999996</v>
      </c>
      <c r="U74" s="181">
        <f t="shared" si="165"/>
        <v>49.248576</v>
      </c>
      <c r="V74" s="182">
        <f t="shared" si="166"/>
        <v>47.985791999999996</v>
      </c>
      <c r="W74" s="213"/>
      <c r="X74" s="74"/>
      <c r="Y74" s="180">
        <f t="shared" si="167"/>
        <v>44.449996799999994</v>
      </c>
      <c r="Z74" s="181">
        <f t="shared" si="168"/>
        <v>18.689203200000001</v>
      </c>
      <c r="AA74" s="182">
        <f>(Y74*AF2)+Z74</f>
        <v>63.139199999999995</v>
      </c>
      <c r="AB74" s="180">
        <f t="shared" si="169"/>
        <v>63.139199999999995</v>
      </c>
      <c r="AC74" s="181">
        <f t="shared" si="170"/>
        <v>63.139199999999995</v>
      </c>
      <c r="AD74" s="181">
        <f t="shared" si="171"/>
        <v>61.876415999999992</v>
      </c>
      <c r="AE74" s="181">
        <f t="shared" si="172"/>
        <v>60.613631999999996</v>
      </c>
      <c r="AF74" s="181">
        <f t="shared" si="173"/>
        <v>59.350847999999992</v>
      </c>
      <c r="AG74" s="181">
        <f t="shared" si="174"/>
        <v>58.088063999999996</v>
      </c>
      <c r="AH74" s="181">
        <f t="shared" si="175"/>
        <v>56.825279999999999</v>
      </c>
      <c r="AI74" s="181">
        <f t="shared" si="176"/>
        <v>55.562495999999996</v>
      </c>
      <c r="AJ74" s="181">
        <f t="shared" si="177"/>
        <v>54.299711999999992</v>
      </c>
      <c r="AK74" s="181">
        <f t="shared" si="178"/>
        <v>53.036927999999996</v>
      </c>
      <c r="AL74" s="181">
        <f t="shared" si="179"/>
        <v>51.774143999999993</v>
      </c>
      <c r="AM74" s="181">
        <f t="shared" si="180"/>
        <v>50.511359999999996</v>
      </c>
      <c r="AN74" s="181">
        <f t="shared" si="181"/>
        <v>49.248576</v>
      </c>
      <c r="AO74" s="182">
        <f t="shared" si="182"/>
        <v>47.985791999999996</v>
      </c>
      <c r="AP74" s="213"/>
      <c r="AR74" s="305">
        <f t="shared" si="150"/>
        <v>74.083327999999995</v>
      </c>
      <c r="AS74" s="303">
        <f t="shared" si="183"/>
        <v>31.148672000000005</v>
      </c>
      <c r="AT74" s="307">
        <f>(AR74*AY2)+AS74</f>
        <v>105.232</v>
      </c>
      <c r="AU74" s="305">
        <f t="shared" si="184"/>
        <v>105.232</v>
      </c>
      <c r="AV74" s="306">
        <f t="shared" si="185"/>
        <v>105.232</v>
      </c>
      <c r="AW74" s="306">
        <f t="shared" si="186"/>
        <v>103.12736</v>
      </c>
      <c r="AX74" s="306">
        <f t="shared" si="187"/>
        <v>101.02271999999999</v>
      </c>
      <c r="AY74" s="306">
        <f t="shared" si="188"/>
        <v>98.918079999999989</v>
      </c>
      <c r="AZ74" s="306">
        <f t="shared" si="189"/>
        <v>96.81344</v>
      </c>
      <c r="BA74" s="306">
        <f t="shared" si="190"/>
        <v>94.708799999999997</v>
      </c>
      <c r="BB74" s="306">
        <f t="shared" si="191"/>
        <v>92.604159999999993</v>
      </c>
      <c r="BC74" s="306">
        <f t="shared" si="192"/>
        <v>90.499520000000004</v>
      </c>
      <c r="BD74" s="306">
        <f t="shared" si="193"/>
        <v>88.394880000000001</v>
      </c>
      <c r="BE74" s="306">
        <f t="shared" si="194"/>
        <v>86.290239999999997</v>
      </c>
      <c r="BF74" s="306">
        <f t="shared" si="195"/>
        <v>84.185600000000008</v>
      </c>
      <c r="BG74" s="306">
        <f t="shared" si="196"/>
        <v>82.080960000000005</v>
      </c>
      <c r="BH74" s="307">
        <f t="shared" si="197"/>
        <v>79.976320000000001</v>
      </c>
      <c r="BI74" s="213"/>
    </row>
    <row r="75" spans="1:61" x14ac:dyDescent="0.25">
      <c r="A75" s="105" t="s">
        <v>55</v>
      </c>
      <c r="B75" s="59" t="s">
        <v>1885</v>
      </c>
      <c r="C75" s="214"/>
      <c r="D75" s="67">
        <v>0.14621070144693943</v>
      </c>
      <c r="E75" s="181">
        <v>65.77</v>
      </c>
      <c r="F75" s="135">
        <v>1.64</v>
      </c>
      <c r="G75" s="181">
        <f t="shared" si="151"/>
        <v>107.86279999999999</v>
      </c>
      <c r="H75" s="179">
        <f t="shared" si="152"/>
        <v>64.717679999999987</v>
      </c>
      <c r="I75" s="180">
        <f t="shared" si="153"/>
        <v>64.717679999999987</v>
      </c>
      <c r="J75" s="181">
        <f t="shared" si="154"/>
        <v>64.717679999999987</v>
      </c>
      <c r="K75" s="181">
        <f t="shared" si="155"/>
        <v>63.423326399999986</v>
      </c>
      <c r="L75" s="181">
        <f t="shared" si="156"/>
        <v>62.128972799999985</v>
      </c>
      <c r="M75" s="181">
        <f t="shared" si="157"/>
        <v>60.834619199999985</v>
      </c>
      <c r="N75" s="181">
        <f t="shared" si="158"/>
        <v>59.540265599999991</v>
      </c>
      <c r="O75" s="181">
        <f t="shared" si="159"/>
        <v>58.24591199999999</v>
      </c>
      <c r="P75" s="181">
        <f t="shared" si="160"/>
        <v>56.951558399999989</v>
      </c>
      <c r="Q75" s="181">
        <f t="shared" si="161"/>
        <v>55.657204799999988</v>
      </c>
      <c r="R75" s="181">
        <f t="shared" si="162"/>
        <v>54.362851199999987</v>
      </c>
      <c r="S75" s="181">
        <f t="shared" si="163"/>
        <v>53.068497599999986</v>
      </c>
      <c r="T75" s="181">
        <f t="shared" si="164"/>
        <v>51.774143999999993</v>
      </c>
      <c r="U75" s="181">
        <f t="shared" si="165"/>
        <v>50.479790399999992</v>
      </c>
      <c r="V75" s="182">
        <f t="shared" si="166"/>
        <v>49.185436799999991</v>
      </c>
      <c r="W75" s="213"/>
      <c r="X75" s="74"/>
      <c r="Y75" s="180">
        <f t="shared" si="167"/>
        <v>45.561246719999986</v>
      </c>
      <c r="Z75" s="181">
        <f t="shared" si="168"/>
        <v>19.156433280000002</v>
      </c>
      <c r="AA75" s="182">
        <f>(Y75*AF2)+Z75</f>
        <v>64.717679999999987</v>
      </c>
      <c r="AB75" s="180">
        <f t="shared" si="169"/>
        <v>64.717679999999987</v>
      </c>
      <c r="AC75" s="181">
        <f t="shared" si="170"/>
        <v>64.717679999999987</v>
      </c>
      <c r="AD75" s="181">
        <f t="shared" si="171"/>
        <v>63.423326399999986</v>
      </c>
      <c r="AE75" s="181">
        <f t="shared" si="172"/>
        <v>62.128972799999985</v>
      </c>
      <c r="AF75" s="181">
        <f t="shared" si="173"/>
        <v>60.834619199999985</v>
      </c>
      <c r="AG75" s="181">
        <f t="shared" si="174"/>
        <v>59.540265599999991</v>
      </c>
      <c r="AH75" s="181">
        <f t="shared" si="175"/>
        <v>58.24591199999999</v>
      </c>
      <c r="AI75" s="181">
        <f t="shared" si="176"/>
        <v>56.951558399999989</v>
      </c>
      <c r="AJ75" s="181">
        <f t="shared" si="177"/>
        <v>55.657204799999988</v>
      </c>
      <c r="AK75" s="181">
        <f t="shared" si="178"/>
        <v>54.362851199999987</v>
      </c>
      <c r="AL75" s="181">
        <f t="shared" si="179"/>
        <v>53.068497599999986</v>
      </c>
      <c r="AM75" s="181">
        <f t="shared" si="180"/>
        <v>51.774143999999993</v>
      </c>
      <c r="AN75" s="181">
        <f t="shared" si="181"/>
        <v>50.479790399999992</v>
      </c>
      <c r="AO75" s="182">
        <f t="shared" si="182"/>
        <v>49.185436799999991</v>
      </c>
      <c r="AP75" s="213"/>
      <c r="AR75" s="305">
        <f t="shared" si="150"/>
        <v>75.93541119999999</v>
      </c>
      <c r="AS75" s="303">
        <f t="shared" si="183"/>
        <v>31.927388800000003</v>
      </c>
      <c r="AT75" s="307">
        <f>(AR75*AY2)+AS75</f>
        <v>107.86279999999999</v>
      </c>
      <c r="AU75" s="305">
        <f t="shared" si="184"/>
        <v>107.86279999999999</v>
      </c>
      <c r="AV75" s="306">
        <f t="shared" si="185"/>
        <v>107.86279999999999</v>
      </c>
      <c r="AW75" s="306">
        <f t="shared" si="186"/>
        <v>105.70554399999999</v>
      </c>
      <c r="AX75" s="306">
        <f t="shared" si="187"/>
        <v>103.54828799999999</v>
      </c>
      <c r="AY75" s="306">
        <f t="shared" si="188"/>
        <v>101.39103199999998</v>
      </c>
      <c r="AZ75" s="306">
        <f t="shared" si="189"/>
        <v>99.233775999999992</v>
      </c>
      <c r="BA75" s="306">
        <f t="shared" si="190"/>
        <v>97.076520000000002</v>
      </c>
      <c r="BB75" s="306">
        <f t="shared" si="191"/>
        <v>94.919263999999998</v>
      </c>
      <c r="BC75" s="306">
        <f t="shared" si="192"/>
        <v>92.762007999999994</v>
      </c>
      <c r="BD75" s="306">
        <f t="shared" si="193"/>
        <v>90.604751999999991</v>
      </c>
      <c r="BE75" s="306">
        <f t="shared" si="194"/>
        <v>88.447495999999987</v>
      </c>
      <c r="BF75" s="306">
        <f t="shared" si="195"/>
        <v>86.290239999999997</v>
      </c>
      <c r="BG75" s="306">
        <f t="shared" si="196"/>
        <v>84.132983999999993</v>
      </c>
      <c r="BH75" s="307">
        <f t="shared" si="197"/>
        <v>81.975727999999989</v>
      </c>
      <c r="BI75" s="213"/>
    </row>
    <row r="76" spans="1:61" x14ac:dyDescent="0.25">
      <c r="A76" s="111" t="s">
        <v>56</v>
      </c>
      <c r="B76" s="58" t="s">
        <v>1886</v>
      </c>
      <c r="C76" s="73"/>
      <c r="D76" s="66">
        <v>6.1836101385863613E-4</v>
      </c>
      <c r="E76" s="176">
        <v>65.77</v>
      </c>
      <c r="F76" s="134">
        <v>1.1499999999999999</v>
      </c>
      <c r="G76" s="176">
        <f t="shared" si="151"/>
        <v>75.635499999999993</v>
      </c>
      <c r="H76" s="174">
        <f t="shared" si="152"/>
        <v>45.381299999999996</v>
      </c>
      <c r="I76" s="175">
        <f t="shared" si="153"/>
        <v>45.381299999999996</v>
      </c>
      <c r="J76" s="176">
        <f t="shared" si="154"/>
        <v>45.381299999999996</v>
      </c>
      <c r="K76" s="176">
        <f t="shared" si="155"/>
        <v>44.473673999999995</v>
      </c>
      <c r="L76" s="176">
        <f t="shared" si="156"/>
        <v>43.566047999999995</v>
      </c>
      <c r="M76" s="176">
        <f t="shared" si="157"/>
        <v>42.658421999999995</v>
      </c>
      <c r="N76" s="176">
        <f t="shared" si="158"/>
        <v>41.750796000000001</v>
      </c>
      <c r="O76" s="176">
        <f t="shared" si="159"/>
        <v>40.843170000000001</v>
      </c>
      <c r="P76" s="176">
        <f t="shared" si="160"/>
        <v>39.935544</v>
      </c>
      <c r="Q76" s="176">
        <f t="shared" si="161"/>
        <v>39.027917999999993</v>
      </c>
      <c r="R76" s="176">
        <f t="shared" si="162"/>
        <v>38.120291999999992</v>
      </c>
      <c r="S76" s="176">
        <f t="shared" si="163"/>
        <v>37.212665999999992</v>
      </c>
      <c r="T76" s="176">
        <f t="shared" si="164"/>
        <v>36.305039999999998</v>
      </c>
      <c r="U76" s="176">
        <f t="shared" si="165"/>
        <v>35.397413999999998</v>
      </c>
      <c r="V76" s="177">
        <f t="shared" si="166"/>
        <v>34.489787999999997</v>
      </c>
      <c r="W76" s="213"/>
      <c r="X76" s="74"/>
      <c r="Y76" s="175">
        <f t="shared" si="167"/>
        <v>31.948435199999995</v>
      </c>
      <c r="Z76" s="176">
        <f t="shared" si="168"/>
        <v>13.432864800000001</v>
      </c>
      <c r="AA76" s="177">
        <f>(Y76*AF2)+Z76</f>
        <v>45.381299999999996</v>
      </c>
      <c r="AB76" s="175">
        <f t="shared" si="169"/>
        <v>45.381299999999996</v>
      </c>
      <c r="AC76" s="176">
        <f t="shared" si="170"/>
        <v>45.381299999999996</v>
      </c>
      <c r="AD76" s="176">
        <f t="shared" si="171"/>
        <v>44.473673999999995</v>
      </c>
      <c r="AE76" s="176">
        <f t="shared" si="172"/>
        <v>43.566047999999995</v>
      </c>
      <c r="AF76" s="176">
        <f t="shared" si="173"/>
        <v>42.658421999999995</v>
      </c>
      <c r="AG76" s="176">
        <f t="shared" si="174"/>
        <v>41.750796000000001</v>
      </c>
      <c r="AH76" s="176">
        <f t="shared" si="175"/>
        <v>40.843170000000001</v>
      </c>
      <c r="AI76" s="176">
        <f t="shared" si="176"/>
        <v>39.935544</v>
      </c>
      <c r="AJ76" s="176">
        <f t="shared" si="177"/>
        <v>39.027917999999993</v>
      </c>
      <c r="AK76" s="176">
        <f t="shared" si="178"/>
        <v>38.120291999999992</v>
      </c>
      <c r="AL76" s="176">
        <f t="shared" si="179"/>
        <v>37.212665999999992</v>
      </c>
      <c r="AM76" s="176">
        <f t="shared" si="180"/>
        <v>36.305039999999998</v>
      </c>
      <c r="AN76" s="176">
        <f t="shared" si="181"/>
        <v>35.397413999999998</v>
      </c>
      <c r="AO76" s="177">
        <f t="shared" si="182"/>
        <v>34.489787999999997</v>
      </c>
      <c r="AP76" s="213"/>
      <c r="AR76" s="302">
        <f t="shared" si="150"/>
        <v>53.247391999999991</v>
      </c>
      <c r="AS76" s="303">
        <f t="shared" si="183"/>
        <v>22.388108000000003</v>
      </c>
      <c r="AT76" s="304">
        <f>(AR76*AY2)+AS76</f>
        <v>75.635499999999993</v>
      </c>
      <c r="AU76" s="302">
        <f t="shared" si="184"/>
        <v>75.635499999999993</v>
      </c>
      <c r="AV76" s="303">
        <f t="shared" si="185"/>
        <v>75.635499999999993</v>
      </c>
      <c r="AW76" s="303">
        <f t="shared" si="186"/>
        <v>74.122789999999995</v>
      </c>
      <c r="AX76" s="303">
        <f t="shared" si="187"/>
        <v>72.610079999999996</v>
      </c>
      <c r="AY76" s="303">
        <f t="shared" si="188"/>
        <v>71.097369999999984</v>
      </c>
      <c r="AZ76" s="303">
        <f t="shared" si="189"/>
        <v>69.58466</v>
      </c>
      <c r="BA76" s="303">
        <f t="shared" si="190"/>
        <v>68.071950000000001</v>
      </c>
      <c r="BB76" s="303">
        <f t="shared" si="191"/>
        <v>66.559239999999988</v>
      </c>
      <c r="BC76" s="303">
        <f t="shared" si="192"/>
        <v>65.04652999999999</v>
      </c>
      <c r="BD76" s="303">
        <f t="shared" si="193"/>
        <v>63.533819999999992</v>
      </c>
      <c r="BE76" s="303">
        <f t="shared" si="194"/>
        <v>62.021109999999993</v>
      </c>
      <c r="BF76" s="303">
        <f t="shared" si="195"/>
        <v>60.508399999999995</v>
      </c>
      <c r="BG76" s="303">
        <f t="shared" si="196"/>
        <v>58.995689999999996</v>
      </c>
      <c r="BH76" s="304">
        <f t="shared" si="197"/>
        <v>57.482979999999998</v>
      </c>
      <c r="BI76" s="213"/>
    </row>
    <row r="77" spans="1:61" x14ac:dyDescent="0.25">
      <c r="A77" s="105" t="s">
        <v>57</v>
      </c>
      <c r="B77" s="59" t="s">
        <v>10</v>
      </c>
      <c r="C77" s="214"/>
      <c r="D77" s="67">
        <v>6.9264036351517969E-2</v>
      </c>
      <c r="E77" s="181">
        <v>65.77</v>
      </c>
      <c r="F77" s="135">
        <v>1.18</v>
      </c>
      <c r="G77" s="181">
        <f t="shared" si="151"/>
        <v>77.608599999999996</v>
      </c>
      <c r="H77" s="179">
        <f t="shared" si="152"/>
        <v>46.565159999999999</v>
      </c>
      <c r="I77" s="180">
        <f t="shared" si="153"/>
        <v>46.565159999999999</v>
      </c>
      <c r="J77" s="181">
        <f t="shared" si="154"/>
        <v>46.565159999999999</v>
      </c>
      <c r="K77" s="181">
        <f t="shared" si="155"/>
        <v>45.633856799999997</v>
      </c>
      <c r="L77" s="181">
        <f t="shared" si="156"/>
        <v>44.702553599999995</v>
      </c>
      <c r="M77" s="181">
        <f t="shared" si="157"/>
        <v>43.7712504</v>
      </c>
      <c r="N77" s="181">
        <f t="shared" si="158"/>
        <v>42.839947199999997</v>
      </c>
      <c r="O77" s="181">
        <f t="shared" si="159"/>
        <v>41.908644000000002</v>
      </c>
      <c r="P77" s="181">
        <f t="shared" si="160"/>
        <v>40.9773408</v>
      </c>
      <c r="Q77" s="181">
        <f t="shared" si="161"/>
        <v>40.046037599999998</v>
      </c>
      <c r="R77" s="181">
        <f t="shared" si="162"/>
        <v>39.114734399999996</v>
      </c>
      <c r="S77" s="181">
        <f t="shared" si="163"/>
        <v>38.183431199999994</v>
      </c>
      <c r="T77" s="181">
        <f t="shared" si="164"/>
        <v>37.252127999999999</v>
      </c>
      <c r="U77" s="181">
        <f t="shared" si="165"/>
        <v>36.320824799999997</v>
      </c>
      <c r="V77" s="182">
        <f t="shared" si="166"/>
        <v>35.389521600000002</v>
      </c>
      <c r="W77" s="213"/>
      <c r="X77" s="74"/>
      <c r="Y77" s="180">
        <f t="shared" si="167"/>
        <v>32.781872639999996</v>
      </c>
      <c r="Z77" s="181">
        <f t="shared" si="168"/>
        <v>13.783287360000003</v>
      </c>
      <c r="AA77" s="182">
        <f>(Y77*AF2)+Z77</f>
        <v>46.565159999999999</v>
      </c>
      <c r="AB77" s="180">
        <f t="shared" si="169"/>
        <v>46.565159999999999</v>
      </c>
      <c r="AC77" s="181">
        <f t="shared" si="170"/>
        <v>46.565159999999999</v>
      </c>
      <c r="AD77" s="181">
        <f t="shared" si="171"/>
        <v>45.633856799999997</v>
      </c>
      <c r="AE77" s="181">
        <f t="shared" si="172"/>
        <v>44.702553599999995</v>
      </c>
      <c r="AF77" s="181">
        <f t="shared" si="173"/>
        <v>43.7712504</v>
      </c>
      <c r="AG77" s="181">
        <f t="shared" si="174"/>
        <v>42.839947199999997</v>
      </c>
      <c r="AH77" s="181">
        <f t="shared" si="175"/>
        <v>41.908644000000002</v>
      </c>
      <c r="AI77" s="181">
        <f t="shared" si="176"/>
        <v>40.9773408</v>
      </c>
      <c r="AJ77" s="181">
        <f t="shared" si="177"/>
        <v>40.046037599999998</v>
      </c>
      <c r="AK77" s="181">
        <f t="shared" si="178"/>
        <v>39.114734399999996</v>
      </c>
      <c r="AL77" s="181">
        <f t="shared" si="179"/>
        <v>38.183431199999994</v>
      </c>
      <c r="AM77" s="181">
        <f t="shared" si="180"/>
        <v>37.252127999999999</v>
      </c>
      <c r="AN77" s="181">
        <f t="shared" si="181"/>
        <v>36.320824799999997</v>
      </c>
      <c r="AO77" s="182">
        <f t="shared" si="182"/>
        <v>35.389521600000002</v>
      </c>
      <c r="AP77" s="213"/>
      <c r="AR77" s="305">
        <f t="shared" si="150"/>
        <v>54.636454399999991</v>
      </c>
      <c r="AS77" s="303">
        <f t="shared" si="183"/>
        <v>22.972145600000005</v>
      </c>
      <c r="AT77" s="307">
        <f>(AR77*AY2)+AS77</f>
        <v>77.608599999999996</v>
      </c>
      <c r="AU77" s="305">
        <f t="shared" si="184"/>
        <v>77.608599999999996</v>
      </c>
      <c r="AV77" s="306">
        <f t="shared" si="185"/>
        <v>77.608599999999996</v>
      </c>
      <c r="AW77" s="306">
        <f t="shared" si="186"/>
        <v>76.056427999999997</v>
      </c>
      <c r="AX77" s="306">
        <f t="shared" si="187"/>
        <v>74.504255999999998</v>
      </c>
      <c r="AY77" s="306">
        <f t="shared" si="188"/>
        <v>72.952083999999985</v>
      </c>
      <c r="AZ77" s="306">
        <f t="shared" si="189"/>
        <v>71.399912</v>
      </c>
      <c r="BA77" s="306">
        <f t="shared" si="190"/>
        <v>69.847740000000002</v>
      </c>
      <c r="BB77" s="306">
        <f t="shared" si="191"/>
        <v>68.295568000000003</v>
      </c>
      <c r="BC77" s="306">
        <f t="shared" si="192"/>
        <v>66.74339599999999</v>
      </c>
      <c r="BD77" s="306">
        <f t="shared" si="193"/>
        <v>65.191223999999991</v>
      </c>
      <c r="BE77" s="306">
        <f t="shared" si="194"/>
        <v>63.639051999999992</v>
      </c>
      <c r="BF77" s="306">
        <f t="shared" si="195"/>
        <v>62.086880000000001</v>
      </c>
      <c r="BG77" s="306">
        <f t="shared" si="196"/>
        <v>60.534708000000002</v>
      </c>
      <c r="BH77" s="307">
        <f t="shared" si="197"/>
        <v>58.982535999999996</v>
      </c>
      <c r="BI77" s="213"/>
    </row>
    <row r="78" spans="1:61" x14ac:dyDescent="0.25">
      <c r="A78" s="105" t="s">
        <v>58</v>
      </c>
      <c r="B78" s="59" t="s">
        <v>1884</v>
      </c>
      <c r="C78" s="214"/>
      <c r="D78" s="67">
        <v>9.9758864547259629E-2</v>
      </c>
      <c r="E78" s="181">
        <v>65.77</v>
      </c>
      <c r="F78" s="135">
        <v>1.45</v>
      </c>
      <c r="G78" s="181">
        <f t="shared" si="151"/>
        <v>95.366499999999988</v>
      </c>
      <c r="H78" s="179">
        <f t="shared" si="152"/>
        <v>57.219899999999988</v>
      </c>
      <c r="I78" s="180">
        <f t="shared" si="153"/>
        <v>57.219899999999988</v>
      </c>
      <c r="J78" s="181">
        <f t="shared" si="154"/>
        <v>57.219899999999988</v>
      </c>
      <c r="K78" s="181">
        <f t="shared" si="155"/>
        <v>56.075501999999986</v>
      </c>
      <c r="L78" s="181">
        <f t="shared" si="156"/>
        <v>54.931103999999984</v>
      </c>
      <c r="M78" s="181">
        <f t="shared" si="157"/>
        <v>53.786705999999988</v>
      </c>
      <c r="N78" s="181">
        <f t="shared" si="158"/>
        <v>52.642307999999993</v>
      </c>
      <c r="O78" s="181">
        <f t="shared" si="159"/>
        <v>51.49790999999999</v>
      </c>
      <c r="P78" s="181">
        <f t="shared" si="160"/>
        <v>50.353511999999988</v>
      </c>
      <c r="Q78" s="181">
        <f t="shared" si="161"/>
        <v>49.209113999999992</v>
      </c>
      <c r="R78" s="181">
        <f t="shared" si="162"/>
        <v>48.06471599999999</v>
      </c>
      <c r="S78" s="181">
        <f t="shared" si="163"/>
        <v>46.920317999999988</v>
      </c>
      <c r="T78" s="181">
        <f t="shared" si="164"/>
        <v>45.775919999999992</v>
      </c>
      <c r="U78" s="181">
        <f t="shared" si="165"/>
        <v>44.63152199999999</v>
      </c>
      <c r="V78" s="182">
        <f t="shared" si="166"/>
        <v>43.487123999999994</v>
      </c>
      <c r="W78" s="213"/>
      <c r="X78" s="74"/>
      <c r="Y78" s="180">
        <f t="shared" si="167"/>
        <v>40.282809599999986</v>
      </c>
      <c r="Z78" s="181">
        <f t="shared" si="168"/>
        <v>16.937090400000002</v>
      </c>
      <c r="AA78" s="182">
        <f>(Y78*AF2)+Z78</f>
        <v>57.219899999999988</v>
      </c>
      <c r="AB78" s="180">
        <f t="shared" si="169"/>
        <v>57.219899999999988</v>
      </c>
      <c r="AC78" s="181">
        <f t="shared" si="170"/>
        <v>57.219899999999988</v>
      </c>
      <c r="AD78" s="181">
        <f t="shared" si="171"/>
        <v>56.075501999999986</v>
      </c>
      <c r="AE78" s="181">
        <f t="shared" si="172"/>
        <v>54.931103999999984</v>
      </c>
      <c r="AF78" s="181">
        <f t="shared" si="173"/>
        <v>53.786705999999988</v>
      </c>
      <c r="AG78" s="181">
        <f t="shared" si="174"/>
        <v>52.642307999999993</v>
      </c>
      <c r="AH78" s="181">
        <f t="shared" si="175"/>
        <v>51.49790999999999</v>
      </c>
      <c r="AI78" s="181">
        <f t="shared" si="176"/>
        <v>50.353511999999988</v>
      </c>
      <c r="AJ78" s="181">
        <f t="shared" si="177"/>
        <v>49.209113999999992</v>
      </c>
      <c r="AK78" s="181">
        <f t="shared" si="178"/>
        <v>48.06471599999999</v>
      </c>
      <c r="AL78" s="181">
        <f t="shared" si="179"/>
        <v>46.920317999999988</v>
      </c>
      <c r="AM78" s="181">
        <f t="shared" si="180"/>
        <v>45.775919999999992</v>
      </c>
      <c r="AN78" s="181">
        <f t="shared" si="181"/>
        <v>44.63152199999999</v>
      </c>
      <c r="AO78" s="182">
        <f t="shared" si="182"/>
        <v>43.487123999999994</v>
      </c>
      <c r="AP78" s="213"/>
      <c r="AR78" s="305">
        <f t="shared" si="150"/>
        <v>67.138015999999993</v>
      </c>
      <c r="AS78" s="303">
        <f t="shared" si="183"/>
        <v>28.228483999999995</v>
      </c>
      <c r="AT78" s="307">
        <f>(AR78*AY2)+AS78</f>
        <v>95.366499999999988</v>
      </c>
      <c r="AU78" s="305">
        <f t="shared" si="184"/>
        <v>95.366499999999988</v>
      </c>
      <c r="AV78" s="306">
        <f t="shared" si="185"/>
        <v>95.366499999999988</v>
      </c>
      <c r="AW78" s="306">
        <f t="shared" si="186"/>
        <v>93.459169999999986</v>
      </c>
      <c r="AX78" s="306">
        <f t="shared" si="187"/>
        <v>91.551839999999984</v>
      </c>
      <c r="AY78" s="306">
        <f t="shared" si="188"/>
        <v>89.644509999999983</v>
      </c>
      <c r="AZ78" s="306">
        <f t="shared" si="189"/>
        <v>87.737179999999995</v>
      </c>
      <c r="BA78" s="306">
        <f t="shared" si="190"/>
        <v>85.829849999999993</v>
      </c>
      <c r="BB78" s="306">
        <f t="shared" si="191"/>
        <v>83.922519999999992</v>
      </c>
      <c r="BC78" s="306">
        <f t="shared" si="192"/>
        <v>82.01518999999999</v>
      </c>
      <c r="BD78" s="306">
        <f t="shared" si="193"/>
        <v>80.107859999999988</v>
      </c>
      <c r="BE78" s="306">
        <f t="shared" si="194"/>
        <v>78.200529999999986</v>
      </c>
      <c r="BF78" s="306">
        <f t="shared" si="195"/>
        <v>76.293199999999999</v>
      </c>
      <c r="BG78" s="306">
        <f t="shared" si="196"/>
        <v>74.385869999999997</v>
      </c>
      <c r="BH78" s="307">
        <f t="shared" si="197"/>
        <v>72.478539999999995</v>
      </c>
      <c r="BI78" s="213"/>
    </row>
    <row r="79" spans="1:61" x14ac:dyDescent="0.25">
      <c r="A79" s="105" t="s">
        <v>59</v>
      </c>
      <c r="B79" s="59" t="s">
        <v>1885</v>
      </c>
      <c r="C79" s="214"/>
      <c r="D79" s="67">
        <v>0.36515738428222605</v>
      </c>
      <c r="E79" s="181">
        <v>65.77</v>
      </c>
      <c r="F79" s="135">
        <v>1.54</v>
      </c>
      <c r="G79" s="181">
        <f t="shared" si="151"/>
        <v>101.28579999999999</v>
      </c>
      <c r="H79" s="179">
        <f t="shared" si="152"/>
        <v>60.771479999999997</v>
      </c>
      <c r="I79" s="180">
        <f t="shared" si="153"/>
        <v>60.771479999999997</v>
      </c>
      <c r="J79" s="181">
        <f t="shared" si="154"/>
        <v>60.771479999999997</v>
      </c>
      <c r="K79" s="181">
        <f t="shared" si="155"/>
        <v>59.556050399999997</v>
      </c>
      <c r="L79" s="181">
        <f t="shared" si="156"/>
        <v>58.340620799999996</v>
      </c>
      <c r="M79" s="181">
        <f t="shared" si="157"/>
        <v>57.125191199999996</v>
      </c>
      <c r="N79" s="181">
        <f t="shared" si="158"/>
        <v>55.909761600000003</v>
      </c>
      <c r="O79" s="181">
        <f t="shared" si="159"/>
        <v>54.694331999999996</v>
      </c>
      <c r="P79" s="181">
        <f t="shared" si="160"/>
        <v>53.478902399999996</v>
      </c>
      <c r="Q79" s="181">
        <f t="shared" si="161"/>
        <v>52.263472799999995</v>
      </c>
      <c r="R79" s="181">
        <f t="shared" si="162"/>
        <v>51.048043199999995</v>
      </c>
      <c r="S79" s="181">
        <f t="shared" si="163"/>
        <v>49.832613599999995</v>
      </c>
      <c r="T79" s="181">
        <f t="shared" si="164"/>
        <v>48.617184000000002</v>
      </c>
      <c r="U79" s="181">
        <f t="shared" si="165"/>
        <v>47.401754400000002</v>
      </c>
      <c r="V79" s="182">
        <f t="shared" si="166"/>
        <v>46.186324800000001</v>
      </c>
      <c r="W79" s="213"/>
      <c r="X79" s="74"/>
      <c r="Y79" s="180">
        <f t="shared" si="167"/>
        <v>42.783121919999992</v>
      </c>
      <c r="Z79" s="181">
        <f t="shared" si="168"/>
        <v>17.988358080000005</v>
      </c>
      <c r="AA79" s="182">
        <f>(Y79*AF2)+Z79</f>
        <v>60.771479999999997</v>
      </c>
      <c r="AB79" s="180">
        <f t="shared" si="169"/>
        <v>60.771479999999997</v>
      </c>
      <c r="AC79" s="181">
        <f t="shared" si="170"/>
        <v>60.771479999999997</v>
      </c>
      <c r="AD79" s="181">
        <f t="shared" si="171"/>
        <v>59.556050399999997</v>
      </c>
      <c r="AE79" s="181">
        <f t="shared" si="172"/>
        <v>58.340620799999996</v>
      </c>
      <c r="AF79" s="181">
        <f t="shared" si="173"/>
        <v>57.125191199999996</v>
      </c>
      <c r="AG79" s="181">
        <f t="shared" si="174"/>
        <v>55.909761600000003</v>
      </c>
      <c r="AH79" s="181">
        <f t="shared" si="175"/>
        <v>54.694331999999996</v>
      </c>
      <c r="AI79" s="181">
        <f t="shared" si="176"/>
        <v>53.478902399999996</v>
      </c>
      <c r="AJ79" s="181">
        <f t="shared" si="177"/>
        <v>52.263472799999995</v>
      </c>
      <c r="AK79" s="181">
        <f t="shared" si="178"/>
        <v>51.048043199999995</v>
      </c>
      <c r="AL79" s="181">
        <f t="shared" si="179"/>
        <v>49.832613599999995</v>
      </c>
      <c r="AM79" s="181">
        <f t="shared" si="180"/>
        <v>48.617184000000002</v>
      </c>
      <c r="AN79" s="181">
        <f t="shared" si="181"/>
        <v>47.401754400000002</v>
      </c>
      <c r="AO79" s="182">
        <f t="shared" si="182"/>
        <v>46.186324800000001</v>
      </c>
      <c r="AP79" s="213"/>
      <c r="AR79" s="305">
        <f t="shared" si="150"/>
        <v>71.305203199999994</v>
      </c>
      <c r="AS79" s="303">
        <f t="shared" si="183"/>
        <v>29.980596800000001</v>
      </c>
      <c r="AT79" s="307">
        <f>(AR79*AY2)+AS79</f>
        <v>101.28579999999999</v>
      </c>
      <c r="AU79" s="305">
        <f t="shared" si="184"/>
        <v>101.28579999999999</v>
      </c>
      <c r="AV79" s="306">
        <f t="shared" si="185"/>
        <v>101.28579999999999</v>
      </c>
      <c r="AW79" s="306">
        <f t="shared" si="186"/>
        <v>99.260083999999992</v>
      </c>
      <c r="AX79" s="306">
        <f t="shared" si="187"/>
        <v>97.234367999999989</v>
      </c>
      <c r="AY79" s="306">
        <f t="shared" si="188"/>
        <v>95.208651999999987</v>
      </c>
      <c r="AZ79" s="306">
        <f t="shared" si="189"/>
        <v>93.182935999999998</v>
      </c>
      <c r="BA79" s="306">
        <f t="shared" si="190"/>
        <v>91.157219999999995</v>
      </c>
      <c r="BB79" s="306">
        <f t="shared" si="191"/>
        <v>89.131503999999993</v>
      </c>
      <c r="BC79" s="306">
        <f t="shared" si="192"/>
        <v>87.10578799999999</v>
      </c>
      <c r="BD79" s="306">
        <f t="shared" si="193"/>
        <v>85.080071999999987</v>
      </c>
      <c r="BE79" s="306">
        <f t="shared" si="194"/>
        <v>83.054355999999984</v>
      </c>
      <c r="BF79" s="306">
        <f t="shared" si="195"/>
        <v>81.028639999999996</v>
      </c>
      <c r="BG79" s="306">
        <f t="shared" si="196"/>
        <v>79.002923999999993</v>
      </c>
      <c r="BH79" s="307">
        <f t="shared" si="197"/>
        <v>76.97720799999999</v>
      </c>
      <c r="BI79" s="213"/>
    </row>
    <row r="80" spans="1:61" x14ac:dyDescent="0.25">
      <c r="A80" s="111" t="s">
        <v>60</v>
      </c>
      <c r="B80" s="58" t="s">
        <v>1886</v>
      </c>
      <c r="C80" s="73"/>
      <c r="D80" s="66">
        <v>4.7403453951745033E-3</v>
      </c>
      <c r="E80" s="176">
        <v>65.77</v>
      </c>
      <c r="F80" s="134">
        <v>1.1100000000000001</v>
      </c>
      <c r="G80" s="176">
        <f t="shared" si="151"/>
        <v>73.0047</v>
      </c>
      <c r="H80" s="174">
        <f t="shared" si="152"/>
        <v>43.802819999999997</v>
      </c>
      <c r="I80" s="175">
        <f t="shared" si="153"/>
        <v>43.802819999999997</v>
      </c>
      <c r="J80" s="176">
        <f t="shared" si="154"/>
        <v>43.802819999999997</v>
      </c>
      <c r="K80" s="176">
        <f t="shared" si="155"/>
        <v>42.926763599999994</v>
      </c>
      <c r="L80" s="176">
        <f t="shared" si="156"/>
        <v>42.050707199999998</v>
      </c>
      <c r="M80" s="176">
        <f t="shared" si="157"/>
        <v>41.174650799999995</v>
      </c>
      <c r="N80" s="176">
        <f t="shared" si="158"/>
        <v>40.298594399999999</v>
      </c>
      <c r="O80" s="176">
        <f t="shared" si="159"/>
        <v>39.422537999999996</v>
      </c>
      <c r="P80" s="176">
        <f t="shared" si="160"/>
        <v>38.5464816</v>
      </c>
      <c r="Q80" s="176">
        <f t="shared" si="161"/>
        <v>37.670425199999997</v>
      </c>
      <c r="R80" s="176">
        <f t="shared" si="162"/>
        <v>36.794368799999994</v>
      </c>
      <c r="S80" s="176">
        <f t="shared" si="163"/>
        <v>35.918312399999998</v>
      </c>
      <c r="T80" s="176">
        <f t="shared" si="164"/>
        <v>35.042256000000002</v>
      </c>
      <c r="U80" s="176">
        <f t="shared" si="165"/>
        <v>34.166199599999999</v>
      </c>
      <c r="V80" s="177">
        <f t="shared" si="166"/>
        <v>33.290143199999996</v>
      </c>
      <c r="W80" s="213"/>
      <c r="X80" s="74"/>
      <c r="Y80" s="175">
        <f t="shared" si="167"/>
        <v>30.837185279999996</v>
      </c>
      <c r="Z80" s="176">
        <f t="shared" si="168"/>
        <v>12.965634720000001</v>
      </c>
      <c r="AA80" s="177">
        <f>(Y80*AF2)+Z80</f>
        <v>43.802819999999997</v>
      </c>
      <c r="AB80" s="175">
        <f t="shared" si="169"/>
        <v>43.802819999999997</v>
      </c>
      <c r="AC80" s="176">
        <f t="shared" si="170"/>
        <v>43.802819999999997</v>
      </c>
      <c r="AD80" s="176">
        <f t="shared" si="171"/>
        <v>42.926763599999994</v>
      </c>
      <c r="AE80" s="176">
        <f t="shared" si="172"/>
        <v>42.050707199999998</v>
      </c>
      <c r="AF80" s="176">
        <f t="shared" si="173"/>
        <v>41.174650799999995</v>
      </c>
      <c r="AG80" s="176">
        <f t="shared" si="174"/>
        <v>40.298594399999999</v>
      </c>
      <c r="AH80" s="176">
        <f t="shared" si="175"/>
        <v>39.422537999999996</v>
      </c>
      <c r="AI80" s="176">
        <f t="shared" si="176"/>
        <v>38.5464816</v>
      </c>
      <c r="AJ80" s="176">
        <f t="shared" si="177"/>
        <v>37.670425199999997</v>
      </c>
      <c r="AK80" s="176">
        <f t="shared" si="178"/>
        <v>36.794368799999994</v>
      </c>
      <c r="AL80" s="176">
        <f t="shared" si="179"/>
        <v>35.918312399999998</v>
      </c>
      <c r="AM80" s="176">
        <f t="shared" si="180"/>
        <v>35.042256000000002</v>
      </c>
      <c r="AN80" s="176">
        <f t="shared" si="181"/>
        <v>34.166199599999999</v>
      </c>
      <c r="AO80" s="177">
        <f t="shared" si="182"/>
        <v>33.290143199999996</v>
      </c>
      <c r="AP80" s="213"/>
      <c r="AR80" s="302">
        <f t="shared" si="150"/>
        <v>51.395308799999995</v>
      </c>
      <c r="AS80" s="303">
        <f t="shared" si="183"/>
        <v>21.609391200000005</v>
      </c>
      <c r="AT80" s="304">
        <f>(AR80*AY2)+AS80</f>
        <v>73.0047</v>
      </c>
      <c r="AU80" s="302">
        <f t="shared" si="184"/>
        <v>73.0047</v>
      </c>
      <c r="AV80" s="303">
        <f t="shared" si="185"/>
        <v>73.0047</v>
      </c>
      <c r="AW80" s="303">
        <f t="shared" si="186"/>
        <v>71.544606000000002</v>
      </c>
      <c r="AX80" s="303">
        <f t="shared" si="187"/>
        <v>70.084512000000004</v>
      </c>
      <c r="AY80" s="303">
        <f t="shared" si="188"/>
        <v>68.624417999999991</v>
      </c>
      <c r="AZ80" s="303">
        <f t="shared" si="189"/>
        <v>67.164324000000008</v>
      </c>
      <c r="BA80" s="303">
        <f t="shared" si="190"/>
        <v>65.704229999999995</v>
      </c>
      <c r="BB80" s="303">
        <f t="shared" si="191"/>
        <v>64.244135999999997</v>
      </c>
      <c r="BC80" s="303">
        <f t="shared" si="192"/>
        <v>62.784041999999999</v>
      </c>
      <c r="BD80" s="303">
        <f t="shared" si="193"/>
        <v>61.323947999999994</v>
      </c>
      <c r="BE80" s="303">
        <f t="shared" si="194"/>
        <v>59.863853999999996</v>
      </c>
      <c r="BF80" s="303">
        <f t="shared" si="195"/>
        <v>58.403760000000005</v>
      </c>
      <c r="BG80" s="303">
        <f t="shared" si="196"/>
        <v>56.943666</v>
      </c>
      <c r="BH80" s="304">
        <f t="shared" si="197"/>
        <v>55.483572000000002</v>
      </c>
      <c r="BI80" s="213"/>
    </row>
    <row r="81" spans="1:61" x14ac:dyDescent="0.25">
      <c r="A81" s="111" t="s">
        <v>61</v>
      </c>
      <c r="B81" s="58" t="s">
        <v>10</v>
      </c>
      <c r="C81" s="73"/>
      <c r="D81" s="66">
        <v>4.00148001160694E-2</v>
      </c>
      <c r="E81" s="176">
        <v>65.77</v>
      </c>
      <c r="F81" s="134">
        <v>1.3</v>
      </c>
      <c r="G81" s="176">
        <f t="shared" si="151"/>
        <v>85.501000000000005</v>
      </c>
      <c r="H81" s="174">
        <f t="shared" si="152"/>
        <v>51.300600000000003</v>
      </c>
      <c r="I81" s="175">
        <f t="shared" si="153"/>
        <v>51.300600000000003</v>
      </c>
      <c r="J81" s="176">
        <f t="shared" si="154"/>
        <v>51.300600000000003</v>
      </c>
      <c r="K81" s="176">
        <f t="shared" si="155"/>
        <v>50.274588000000001</v>
      </c>
      <c r="L81" s="176">
        <f t="shared" si="156"/>
        <v>49.248576</v>
      </c>
      <c r="M81" s="176">
        <f t="shared" si="157"/>
        <v>48.222563999999998</v>
      </c>
      <c r="N81" s="176">
        <f t="shared" si="158"/>
        <v>47.196552000000004</v>
      </c>
      <c r="O81" s="176">
        <f t="shared" si="159"/>
        <v>46.170540000000003</v>
      </c>
      <c r="P81" s="176">
        <f t="shared" si="160"/>
        <v>45.144528000000001</v>
      </c>
      <c r="Q81" s="176">
        <f t="shared" si="161"/>
        <v>44.118516</v>
      </c>
      <c r="R81" s="176">
        <f t="shared" si="162"/>
        <v>43.092503999999998</v>
      </c>
      <c r="S81" s="176">
        <f t="shared" si="163"/>
        <v>42.066491999999997</v>
      </c>
      <c r="T81" s="176">
        <f t="shared" si="164"/>
        <v>41.040480000000002</v>
      </c>
      <c r="U81" s="176">
        <f t="shared" si="165"/>
        <v>40.014468000000001</v>
      </c>
      <c r="V81" s="177">
        <f t="shared" si="166"/>
        <v>38.988455999999999</v>
      </c>
      <c r="W81" s="213"/>
      <c r="X81" s="74"/>
      <c r="Y81" s="175">
        <f t="shared" si="167"/>
        <v>36.115622399999999</v>
      </c>
      <c r="Z81" s="176">
        <f t="shared" si="168"/>
        <v>15.184977600000003</v>
      </c>
      <c r="AA81" s="177">
        <f>(Y81*AF2)+Z81</f>
        <v>51.300600000000003</v>
      </c>
      <c r="AB81" s="175">
        <f t="shared" si="169"/>
        <v>51.300600000000003</v>
      </c>
      <c r="AC81" s="176">
        <f t="shared" si="170"/>
        <v>51.300600000000003</v>
      </c>
      <c r="AD81" s="176">
        <f t="shared" si="171"/>
        <v>50.274588000000001</v>
      </c>
      <c r="AE81" s="176">
        <f t="shared" si="172"/>
        <v>49.248576</v>
      </c>
      <c r="AF81" s="176">
        <f t="shared" si="173"/>
        <v>48.222563999999998</v>
      </c>
      <c r="AG81" s="176">
        <f t="shared" si="174"/>
        <v>47.196552000000004</v>
      </c>
      <c r="AH81" s="176">
        <f t="shared" si="175"/>
        <v>46.170540000000003</v>
      </c>
      <c r="AI81" s="176">
        <f t="shared" si="176"/>
        <v>45.144528000000001</v>
      </c>
      <c r="AJ81" s="176">
        <f t="shared" si="177"/>
        <v>44.118516</v>
      </c>
      <c r="AK81" s="176">
        <f t="shared" si="178"/>
        <v>43.092503999999998</v>
      </c>
      <c r="AL81" s="176">
        <f t="shared" si="179"/>
        <v>42.066491999999997</v>
      </c>
      <c r="AM81" s="176">
        <f t="shared" si="180"/>
        <v>41.040480000000002</v>
      </c>
      <c r="AN81" s="176">
        <f t="shared" si="181"/>
        <v>40.014468000000001</v>
      </c>
      <c r="AO81" s="177">
        <f t="shared" si="182"/>
        <v>38.988455999999999</v>
      </c>
      <c r="AP81" s="213"/>
      <c r="AR81" s="302">
        <f t="shared" si="150"/>
        <v>60.192703999999999</v>
      </c>
      <c r="AS81" s="303">
        <f t="shared" si="183"/>
        <v>25.308296000000006</v>
      </c>
      <c r="AT81" s="304">
        <f>(AR81*AY2)+AS81</f>
        <v>85.501000000000005</v>
      </c>
      <c r="AU81" s="302">
        <f t="shared" si="184"/>
        <v>85.501000000000005</v>
      </c>
      <c r="AV81" s="303">
        <f t="shared" si="185"/>
        <v>85.501000000000005</v>
      </c>
      <c r="AW81" s="303">
        <f t="shared" si="186"/>
        <v>83.790980000000005</v>
      </c>
      <c r="AX81" s="303">
        <f t="shared" si="187"/>
        <v>82.080960000000005</v>
      </c>
      <c r="AY81" s="303">
        <f t="shared" si="188"/>
        <v>80.370940000000004</v>
      </c>
      <c r="AZ81" s="303">
        <f t="shared" si="189"/>
        <v>78.660920000000004</v>
      </c>
      <c r="BA81" s="303">
        <f t="shared" si="190"/>
        <v>76.950900000000004</v>
      </c>
      <c r="BB81" s="303">
        <f t="shared" si="191"/>
        <v>75.240880000000004</v>
      </c>
      <c r="BC81" s="303">
        <f t="shared" si="192"/>
        <v>73.530860000000004</v>
      </c>
      <c r="BD81" s="303">
        <f t="shared" si="193"/>
        <v>71.820840000000004</v>
      </c>
      <c r="BE81" s="303">
        <f t="shared" si="194"/>
        <v>70.110820000000004</v>
      </c>
      <c r="BF81" s="303">
        <f t="shared" si="195"/>
        <v>68.400800000000004</v>
      </c>
      <c r="BG81" s="303">
        <f t="shared" si="196"/>
        <v>66.690780000000004</v>
      </c>
      <c r="BH81" s="304">
        <f t="shared" si="197"/>
        <v>64.980760000000004</v>
      </c>
      <c r="BI81" s="213"/>
    </row>
    <row r="82" spans="1:61" x14ac:dyDescent="0.25">
      <c r="A82" s="111" t="s">
        <v>62</v>
      </c>
      <c r="B82" s="58" t="s">
        <v>1884</v>
      </c>
      <c r="C82" s="73"/>
      <c r="D82" s="66">
        <v>3.8235745068000704E-2</v>
      </c>
      <c r="E82" s="176">
        <v>65.77</v>
      </c>
      <c r="F82" s="134">
        <v>1.5</v>
      </c>
      <c r="G82" s="176">
        <f t="shared" si="151"/>
        <v>98.655000000000001</v>
      </c>
      <c r="H82" s="174">
        <f t="shared" si="152"/>
        <v>59.192999999999998</v>
      </c>
      <c r="I82" s="175">
        <f t="shared" si="153"/>
        <v>59.192999999999998</v>
      </c>
      <c r="J82" s="176">
        <f t="shared" si="154"/>
        <v>59.192999999999998</v>
      </c>
      <c r="K82" s="176">
        <f t="shared" si="155"/>
        <v>58.009139999999995</v>
      </c>
      <c r="L82" s="176">
        <f t="shared" si="156"/>
        <v>56.825279999999999</v>
      </c>
      <c r="M82" s="176">
        <f t="shared" si="157"/>
        <v>55.641419999999997</v>
      </c>
      <c r="N82" s="176">
        <f t="shared" si="158"/>
        <v>54.457560000000001</v>
      </c>
      <c r="O82" s="176">
        <f t="shared" si="159"/>
        <v>53.273699999999998</v>
      </c>
      <c r="P82" s="176">
        <f t="shared" si="160"/>
        <v>52.089839999999995</v>
      </c>
      <c r="Q82" s="176">
        <f t="shared" si="161"/>
        <v>50.90598</v>
      </c>
      <c r="R82" s="176">
        <f t="shared" si="162"/>
        <v>49.722119999999997</v>
      </c>
      <c r="S82" s="176">
        <f t="shared" si="163"/>
        <v>48.538259999999994</v>
      </c>
      <c r="T82" s="176">
        <f t="shared" si="164"/>
        <v>47.354399999999998</v>
      </c>
      <c r="U82" s="176">
        <f t="shared" si="165"/>
        <v>46.170540000000003</v>
      </c>
      <c r="V82" s="177">
        <f t="shared" si="166"/>
        <v>44.98668</v>
      </c>
      <c r="W82" s="213"/>
      <c r="X82" s="74"/>
      <c r="Y82" s="175">
        <f t="shared" si="167"/>
        <v>41.671871999999993</v>
      </c>
      <c r="Z82" s="176">
        <f t="shared" si="168"/>
        <v>17.521128000000004</v>
      </c>
      <c r="AA82" s="177">
        <f>(Y82*AF2)+Z82</f>
        <v>59.192999999999998</v>
      </c>
      <c r="AB82" s="175">
        <f t="shared" si="169"/>
        <v>59.192999999999998</v>
      </c>
      <c r="AC82" s="176">
        <f t="shared" si="170"/>
        <v>59.192999999999998</v>
      </c>
      <c r="AD82" s="176">
        <f t="shared" si="171"/>
        <v>58.009139999999995</v>
      </c>
      <c r="AE82" s="176">
        <f t="shared" si="172"/>
        <v>56.825279999999999</v>
      </c>
      <c r="AF82" s="176">
        <f t="shared" si="173"/>
        <v>55.641419999999997</v>
      </c>
      <c r="AG82" s="176">
        <f t="shared" si="174"/>
        <v>54.457560000000001</v>
      </c>
      <c r="AH82" s="176">
        <f t="shared" si="175"/>
        <v>53.273699999999998</v>
      </c>
      <c r="AI82" s="176">
        <f t="shared" si="176"/>
        <v>52.089839999999995</v>
      </c>
      <c r="AJ82" s="176">
        <f t="shared" si="177"/>
        <v>50.90598</v>
      </c>
      <c r="AK82" s="176">
        <f t="shared" si="178"/>
        <v>49.722119999999997</v>
      </c>
      <c r="AL82" s="176">
        <f t="shared" si="179"/>
        <v>48.538259999999994</v>
      </c>
      <c r="AM82" s="176">
        <f t="shared" si="180"/>
        <v>47.354399999999998</v>
      </c>
      <c r="AN82" s="176">
        <f t="shared" si="181"/>
        <v>46.170540000000003</v>
      </c>
      <c r="AO82" s="177">
        <f t="shared" si="182"/>
        <v>44.98668</v>
      </c>
      <c r="AP82" s="213"/>
      <c r="AR82" s="302">
        <f t="shared" si="150"/>
        <v>69.453119999999998</v>
      </c>
      <c r="AS82" s="303">
        <f t="shared" si="183"/>
        <v>29.201880000000003</v>
      </c>
      <c r="AT82" s="304">
        <f>(AR82*AY2)+AS82</f>
        <v>98.655000000000001</v>
      </c>
      <c r="AU82" s="302">
        <f t="shared" si="184"/>
        <v>98.655000000000001</v>
      </c>
      <c r="AV82" s="303">
        <f t="shared" si="185"/>
        <v>98.655000000000001</v>
      </c>
      <c r="AW82" s="303">
        <f t="shared" si="186"/>
        <v>96.681899999999999</v>
      </c>
      <c r="AX82" s="303">
        <f t="shared" si="187"/>
        <v>94.708799999999997</v>
      </c>
      <c r="AY82" s="303">
        <f t="shared" si="188"/>
        <v>92.735699999999994</v>
      </c>
      <c r="AZ82" s="303">
        <f t="shared" si="189"/>
        <v>90.762600000000006</v>
      </c>
      <c r="BA82" s="303">
        <f t="shared" si="190"/>
        <v>88.789500000000004</v>
      </c>
      <c r="BB82" s="303">
        <f t="shared" si="191"/>
        <v>86.816400000000002</v>
      </c>
      <c r="BC82" s="303">
        <f t="shared" si="192"/>
        <v>84.843299999999999</v>
      </c>
      <c r="BD82" s="303">
        <f t="shared" si="193"/>
        <v>82.870199999999997</v>
      </c>
      <c r="BE82" s="303">
        <f t="shared" si="194"/>
        <v>80.897099999999995</v>
      </c>
      <c r="BF82" s="303">
        <f t="shared" si="195"/>
        <v>78.924000000000007</v>
      </c>
      <c r="BG82" s="303">
        <f t="shared" si="196"/>
        <v>76.950900000000004</v>
      </c>
      <c r="BH82" s="304">
        <f t="shared" si="197"/>
        <v>74.977800000000002</v>
      </c>
      <c r="BI82" s="213"/>
    </row>
    <row r="83" spans="1:61" x14ac:dyDescent="0.25">
      <c r="A83" s="105" t="s">
        <v>63</v>
      </c>
      <c r="B83" s="59" t="s">
        <v>1885</v>
      </c>
      <c r="C83" s="214"/>
      <c r="D83" s="67">
        <v>0.10343481803333321</v>
      </c>
      <c r="E83" s="181">
        <v>65.77</v>
      </c>
      <c r="F83" s="135">
        <v>1.55</v>
      </c>
      <c r="G83" s="181">
        <f t="shared" si="151"/>
        <v>101.9435</v>
      </c>
      <c r="H83" s="179">
        <f t="shared" si="152"/>
        <v>61.1661</v>
      </c>
      <c r="I83" s="180">
        <f t="shared" si="153"/>
        <v>61.1661</v>
      </c>
      <c r="J83" s="181">
        <f t="shared" si="154"/>
        <v>61.1661</v>
      </c>
      <c r="K83" s="181">
        <f t="shared" si="155"/>
        <v>59.942777999999997</v>
      </c>
      <c r="L83" s="181">
        <f t="shared" si="156"/>
        <v>58.719456000000001</v>
      </c>
      <c r="M83" s="181">
        <f t="shared" si="157"/>
        <v>57.496133999999998</v>
      </c>
      <c r="N83" s="181">
        <f t="shared" si="158"/>
        <v>56.272812000000002</v>
      </c>
      <c r="O83" s="181">
        <f t="shared" si="159"/>
        <v>55.049489999999999</v>
      </c>
      <c r="P83" s="181">
        <f t="shared" si="160"/>
        <v>53.826168000000003</v>
      </c>
      <c r="Q83" s="181">
        <f t="shared" si="161"/>
        <v>52.602846</v>
      </c>
      <c r="R83" s="181">
        <f t="shared" si="162"/>
        <v>51.379523999999996</v>
      </c>
      <c r="S83" s="181">
        <f t="shared" si="163"/>
        <v>50.156202</v>
      </c>
      <c r="T83" s="181">
        <f t="shared" si="164"/>
        <v>48.932880000000004</v>
      </c>
      <c r="U83" s="181">
        <f t="shared" si="165"/>
        <v>47.709558000000001</v>
      </c>
      <c r="V83" s="182">
        <f t="shared" si="166"/>
        <v>46.486235999999998</v>
      </c>
      <c r="W83" s="213"/>
      <c r="X83" s="74"/>
      <c r="Y83" s="180">
        <f t="shared" si="167"/>
        <v>43.060934400000001</v>
      </c>
      <c r="Z83" s="181">
        <f t="shared" si="168"/>
        <v>18.105165599999999</v>
      </c>
      <c r="AA83" s="182">
        <f>(Y83*AF2)+Z83</f>
        <v>61.1661</v>
      </c>
      <c r="AB83" s="180">
        <f t="shared" si="169"/>
        <v>61.1661</v>
      </c>
      <c r="AC83" s="181">
        <f t="shared" si="170"/>
        <v>61.1661</v>
      </c>
      <c r="AD83" s="181">
        <f t="shared" si="171"/>
        <v>59.942777999999997</v>
      </c>
      <c r="AE83" s="181">
        <f t="shared" si="172"/>
        <v>58.719456000000001</v>
      </c>
      <c r="AF83" s="181">
        <f t="shared" si="173"/>
        <v>57.496133999999998</v>
      </c>
      <c r="AG83" s="181">
        <f t="shared" si="174"/>
        <v>56.272812000000002</v>
      </c>
      <c r="AH83" s="181">
        <f t="shared" si="175"/>
        <v>55.049489999999999</v>
      </c>
      <c r="AI83" s="181">
        <f t="shared" si="176"/>
        <v>53.826168000000003</v>
      </c>
      <c r="AJ83" s="181">
        <f t="shared" si="177"/>
        <v>52.602846</v>
      </c>
      <c r="AK83" s="181">
        <f t="shared" si="178"/>
        <v>51.379523999999996</v>
      </c>
      <c r="AL83" s="181">
        <f t="shared" si="179"/>
        <v>50.156202</v>
      </c>
      <c r="AM83" s="181">
        <f t="shared" si="180"/>
        <v>48.932880000000004</v>
      </c>
      <c r="AN83" s="181">
        <f t="shared" si="181"/>
        <v>47.709558000000001</v>
      </c>
      <c r="AO83" s="182">
        <f t="shared" si="182"/>
        <v>46.486235999999998</v>
      </c>
      <c r="AP83" s="213"/>
      <c r="AR83" s="305">
        <f t="shared" si="150"/>
        <v>71.768223999999989</v>
      </c>
      <c r="AS83" s="303">
        <f t="shared" si="183"/>
        <v>30.175276000000011</v>
      </c>
      <c r="AT83" s="307">
        <f>(AR83*AY2)+AS83</f>
        <v>101.9435</v>
      </c>
      <c r="AU83" s="305">
        <f t="shared" si="184"/>
        <v>101.9435</v>
      </c>
      <c r="AV83" s="306">
        <f t="shared" si="185"/>
        <v>101.9435</v>
      </c>
      <c r="AW83" s="306">
        <f t="shared" si="186"/>
        <v>99.904629999999997</v>
      </c>
      <c r="AX83" s="306">
        <f t="shared" si="187"/>
        <v>97.865759999999995</v>
      </c>
      <c r="AY83" s="306">
        <f t="shared" si="188"/>
        <v>95.826889999999992</v>
      </c>
      <c r="AZ83" s="306">
        <f t="shared" si="189"/>
        <v>93.788020000000003</v>
      </c>
      <c r="BA83" s="306">
        <f t="shared" si="190"/>
        <v>91.74915</v>
      </c>
      <c r="BB83" s="306">
        <f t="shared" si="191"/>
        <v>89.710279999999997</v>
      </c>
      <c r="BC83" s="306">
        <f t="shared" si="192"/>
        <v>87.671409999999995</v>
      </c>
      <c r="BD83" s="306">
        <f t="shared" si="193"/>
        <v>85.632539999999992</v>
      </c>
      <c r="BE83" s="306">
        <f t="shared" si="194"/>
        <v>83.593669999999989</v>
      </c>
      <c r="BF83" s="306">
        <f t="shared" si="195"/>
        <v>81.5548</v>
      </c>
      <c r="BG83" s="306">
        <f t="shared" si="196"/>
        <v>79.515929999999997</v>
      </c>
      <c r="BH83" s="307">
        <f t="shared" si="197"/>
        <v>77.477059999999994</v>
      </c>
      <c r="BI83" s="213"/>
    </row>
    <row r="84" spans="1:61" ht="15.75" thickBot="1" x14ac:dyDescent="0.3">
      <c r="A84" s="112" t="s">
        <v>64</v>
      </c>
      <c r="B84" s="117" t="s">
        <v>1886</v>
      </c>
      <c r="C84" s="215"/>
      <c r="D84" s="114">
        <v>8.0336246472617883E-4</v>
      </c>
      <c r="E84" s="187">
        <v>65.77</v>
      </c>
      <c r="F84" s="136">
        <v>1.0900000000000001</v>
      </c>
      <c r="G84" s="187">
        <f t="shared" si="151"/>
        <v>71.689300000000003</v>
      </c>
      <c r="H84" s="185">
        <f t="shared" si="152"/>
        <v>43.013579999999997</v>
      </c>
      <c r="I84" s="186">
        <f t="shared" si="153"/>
        <v>43.013579999999997</v>
      </c>
      <c r="J84" s="187">
        <f t="shared" si="154"/>
        <v>43.013579999999997</v>
      </c>
      <c r="K84" s="187">
        <f t="shared" si="155"/>
        <v>42.1533084</v>
      </c>
      <c r="L84" s="187">
        <f t="shared" si="156"/>
        <v>41.293036799999996</v>
      </c>
      <c r="M84" s="187">
        <f t="shared" si="157"/>
        <v>40.432765199999999</v>
      </c>
      <c r="N84" s="187">
        <f t="shared" si="158"/>
        <v>39.572493600000001</v>
      </c>
      <c r="O84" s="187">
        <f t="shared" si="159"/>
        <v>38.712221999999997</v>
      </c>
      <c r="P84" s="187">
        <f t="shared" si="160"/>
        <v>37.8519504</v>
      </c>
      <c r="Q84" s="187">
        <f t="shared" si="161"/>
        <v>36.991678799999995</v>
      </c>
      <c r="R84" s="187">
        <f t="shared" si="162"/>
        <v>36.131407199999998</v>
      </c>
      <c r="S84" s="187">
        <f t="shared" si="163"/>
        <v>35.271135599999994</v>
      </c>
      <c r="T84" s="187">
        <f t="shared" si="164"/>
        <v>34.410863999999997</v>
      </c>
      <c r="U84" s="187">
        <f t="shared" si="165"/>
        <v>33.550592399999999</v>
      </c>
      <c r="V84" s="188">
        <f t="shared" si="166"/>
        <v>32.690320799999995</v>
      </c>
      <c r="W84" s="216"/>
      <c r="X84" s="74"/>
      <c r="Y84" s="186">
        <f t="shared" si="167"/>
        <v>30.281560319999997</v>
      </c>
      <c r="Z84" s="187">
        <f t="shared" si="168"/>
        <v>12.732019680000001</v>
      </c>
      <c r="AA84" s="188">
        <f>(Y84*AF2)+Z84</f>
        <v>43.013579999999997</v>
      </c>
      <c r="AB84" s="186">
        <f t="shared" si="169"/>
        <v>43.013579999999997</v>
      </c>
      <c r="AC84" s="187">
        <f t="shared" si="170"/>
        <v>43.013579999999997</v>
      </c>
      <c r="AD84" s="187">
        <f t="shared" si="171"/>
        <v>42.1533084</v>
      </c>
      <c r="AE84" s="187">
        <f t="shared" si="172"/>
        <v>41.293036799999996</v>
      </c>
      <c r="AF84" s="187">
        <f t="shared" si="173"/>
        <v>40.432765199999999</v>
      </c>
      <c r="AG84" s="187">
        <f t="shared" si="174"/>
        <v>39.572493600000001</v>
      </c>
      <c r="AH84" s="187">
        <f t="shared" si="175"/>
        <v>38.712221999999997</v>
      </c>
      <c r="AI84" s="187">
        <f t="shared" si="176"/>
        <v>37.8519504</v>
      </c>
      <c r="AJ84" s="187">
        <f t="shared" si="177"/>
        <v>36.991678799999995</v>
      </c>
      <c r="AK84" s="187">
        <f t="shared" si="178"/>
        <v>36.131407199999998</v>
      </c>
      <c r="AL84" s="187">
        <f t="shared" si="179"/>
        <v>35.271135599999994</v>
      </c>
      <c r="AM84" s="187">
        <f t="shared" si="180"/>
        <v>34.410863999999997</v>
      </c>
      <c r="AN84" s="187">
        <f t="shared" si="181"/>
        <v>33.550592399999999</v>
      </c>
      <c r="AO84" s="188">
        <f t="shared" si="182"/>
        <v>32.690320799999995</v>
      </c>
      <c r="AP84" s="216"/>
      <c r="AR84" s="308">
        <f t="shared" si="150"/>
        <v>50.469267199999997</v>
      </c>
      <c r="AS84" s="303">
        <f t="shared" si="183"/>
        <v>21.220032800000006</v>
      </c>
      <c r="AT84" s="310">
        <f>(AR84*AY2)+AS84</f>
        <v>71.689300000000003</v>
      </c>
      <c r="AU84" s="308">
        <f t="shared" si="184"/>
        <v>71.689300000000003</v>
      </c>
      <c r="AV84" s="309">
        <f t="shared" si="185"/>
        <v>71.689300000000003</v>
      </c>
      <c r="AW84" s="309">
        <f t="shared" si="186"/>
        <v>70.255514000000005</v>
      </c>
      <c r="AX84" s="309">
        <f t="shared" si="187"/>
        <v>68.821728000000007</v>
      </c>
      <c r="AY84" s="309">
        <f t="shared" si="188"/>
        <v>67.387941999999995</v>
      </c>
      <c r="AZ84" s="309">
        <f t="shared" si="189"/>
        <v>65.954156000000012</v>
      </c>
      <c r="BA84" s="309">
        <f t="shared" si="190"/>
        <v>64.52037</v>
      </c>
      <c r="BB84" s="309">
        <f t="shared" si="191"/>
        <v>63.086584000000002</v>
      </c>
      <c r="BC84" s="309">
        <f t="shared" si="192"/>
        <v>61.652798000000004</v>
      </c>
      <c r="BD84" s="309">
        <f t="shared" si="193"/>
        <v>60.219011999999999</v>
      </c>
      <c r="BE84" s="309">
        <f t="shared" si="194"/>
        <v>58.785226000000002</v>
      </c>
      <c r="BF84" s="309">
        <f t="shared" si="195"/>
        <v>57.351440000000004</v>
      </c>
      <c r="BG84" s="309">
        <f t="shared" si="196"/>
        <v>55.917654000000006</v>
      </c>
      <c r="BH84" s="310">
        <f t="shared" si="197"/>
        <v>54.483868000000001</v>
      </c>
      <c r="BI84" s="216"/>
    </row>
    <row r="85" spans="1:61" x14ac:dyDescent="0.25">
      <c r="A85" s="13"/>
      <c r="B85" s="74"/>
      <c r="C85" s="209" t="s">
        <v>106</v>
      </c>
      <c r="D85" s="104">
        <f>D74+D75+D77+D78+D79+D83</f>
        <v>0.8380895178938218</v>
      </c>
      <c r="E85" s="74"/>
      <c r="G85" s="159"/>
      <c r="H85" s="159"/>
      <c r="I85" s="159"/>
      <c r="J85" s="159"/>
      <c r="K85" s="159"/>
      <c r="L85" s="159"/>
      <c r="M85" s="159"/>
      <c r="N85" s="159"/>
      <c r="O85" s="159"/>
      <c r="P85" s="159"/>
      <c r="Q85" s="159"/>
      <c r="R85" s="159"/>
      <c r="S85" s="159"/>
      <c r="T85" s="159"/>
      <c r="U85" s="159"/>
      <c r="V85" s="159"/>
      <c r="W85" s="74"/>
      <c r="X85" s="74"/>
      <c r="Y85" s="74"/>
      <c r="Z85" s="74"/>
      <c r="AA85" s="74"/>
      <c r="AB85" s="74"/>
      <c r="AC85" s="74"/>
      <c r="AD85" s="74"/>
      <c r="AE85" s="74"/>
      <c r="AF85" s="74"/>
      <c r="AG85" s="74"/>
      <c r="AH85" s="74"/>
      <c r="AI85" s="74"/>
      <c r="AJ85" s="74"/>
      <c r="AK85" s="74"/>
      <c r="AL85" s="74"/>
      <c r="AM85" s="74"/>
      <c r="AN85" s="74"/>
      <c r="AO85" s="74"/>
      <c r="AP85" s="74"/>
      <c r="AR85" s="74"/>
      <c r="AS85" s="74"/>
      <c r="AT85" s="74"/>
      <c r="AU85" s="74"/>
      <c r="AV85" s="74"/>
      <c r="AW85" s="74"/>
      <c r="AX85" s="74"/>
      <c r="AY85" s="74"/>
      <c r="AZ85" s="74"/>
      <c r="BA85" s="74"/>
      <c r="BB85" s="74"/>
      <c r="BC85" s="74"/>
      <c r="BD85" s="74"/>
      <c r="BE85" s="74"/>
      <c r="BF85" s="74"/>
      <c r="BG85" s="74"/>
      <c r="BH85" s="74"/>
      <c r="BI85" s="74"/>
    </row>
    <row r="86" spans="1:61" ht="15.75" thickBot="1" x14ac:dyDescent="0.3">
      <c r="A86" s="13"/>
      <c r="B86" s="74"/>
      <c r="C86" s="74"/>
      <c r="E86" s="74"/>
      <c r="G86" s="159"/>
      <c r="H86" s="159"/>
      <c r="I86" s="159"/>
      <c r="J86" s="159"/>
      <c r="K86" s="159"/>
      <c r="L86" s="159"/>
      <c r="M86" s="159"/>
      <c r="N86" s="159"/>
      <c r="O86" s="159"/>
      <c r="P86" s="159"/>
      <c r="Q86" s="159"/>
      <c r="R86" s="159"/>
      <c r="S86" s="159"/>
      <c r="T86" s="159"/>
      <c r="U86" s="159"/>
      <c r="V86" s="159"/>
      <c r="W86" s="74"/>
      <c r="X86" s="74"/>
      <c r="Y86" s="74"/>
      <c r="Z86" s="74"/>
      <c r="AA86" s="74"/>
      <c r="AB86" s="74"/>
      <c r="AC86" s="74"/>
      <c r="AD86" s="74"/>
      <c r="AE86" s="74"/>
      <c r="AF86" s="74"/>
      <c r="AG86" s="74"/>
      <c r="AH86" s="74"/>
      <c r="AI86" s="74"/>
      <c r="AJ86" s="74"/>
      <c r="AK86" s="74"/>
      <c r="AL86" s="74"/>
      <c r="AM86" s="74"/>
      <c r="AN86" s="74"/>
      <c r="AO86" s="74"/>
      <c r="AP86" s="74"/>
      <c r="AR86" s="74"/>
      <c r="AS86" s="74"/>
      <c r="AT86" s="74"/>
      <c r="AU86" s="74"/>
      <c r="AV86" s="74"/>
      <c r="AW86" s="74"/>
      <c r="AX86" s="74"/>
      <c r="AY86" s="74"/>
      <c r="AZ86" s="74"/>
      <c r="BA86" s="74"/>
      <c r="BB86" s="74"/>
      <c r="BC86" s="74"/>
      <c r="BD86" s="74"/>
      <c r="BE86" s="74"/>
      <c r="BF86" s="74"/>
      <c r="BG86" s="74"/>
      <c r="BH86" s="74"/>
      <c r="BI86" s="74"/>
    </row>
    <row r="87" spans="1:61" x14ac:dyDescent="0.25">
      <c r="A87" s="162"/>
      <c r="B87" s="137"/>
      <c r="C87" s="137"/>
      <c r="D87" s="83"/>
      <c r="E87" s="137"/>
      <c r="F87" s="147"/>
      <c r="G87" s="217"/>
      <c r="H87" s="163"/>
      <c r="I87" s="169" t="s">
        <v>89</v>
      </c>
      <c r="J87" s="165"/>
      <c r="K87" s="165"/>
      <c r="L87" s="165"/>
      <c r="M87" s="165"/>
      <c r="N87" s="165"/>
      <c r="O87" s="165"/>
      <c r="P87" s="165"/>
      <c r="Q87" s="165"/>
      <c r="R87" s="165"/>
      <c r="S87" s="165"/>
      <c r="T87" s="165"/>
      <c r="U87" s="165"/>
      <c r="V87" s="166"/>
      <c r="W87" s="167"/>
      <c r="X87" s="74"/>
      <c r="Y87" s="162"/>
      <c r="Z87" s="137"/>
      <c r="AA87" s="168"/>
      <c r="AB87" s="164" t="s">
        <v>1878</v>
      </c>
      <c r="AC87" s="165"/>
      <c r="AD87" s="165"/>
      <c r="AE87" s="165"/>
      <c r="AF87" s="165"/>
      <c r="AG87" s="165"/>
      <c r="AH87" s="165"/>
      <c r="AI87" s="165"/>
      <c r="AJ87" s="165"/>
      <c r="AK87" s="165"/>
      <c r="AL87" s="165"/>
      <c r="AM87" s="165"/>
      <c r="AN87" s="165"/>
      <c r="AO87" s="166"/>
      <c r="AP87" s="167"/>
      <c r="AR87" s="162"/>
      <c r="AS87" s="137"/>
      <c r="AT87" s="168"/>
      <c r="AU87" s="164" t="s">
        <v>1983</v>
      </c>
      <c r="AV87" s="165"/>
      <c r="AW87" s="165"/>
      <c r="AX87" s="165"/>
      <c r="AY87" s="165"/>
      <c r="AZ87" s="165"/>
      <c r="BA87" s="165"/>
      <c r="BB87" s="165"/>
      <c r="BC87" s="165"/>
      <c r="BD87" s="165"/>
      <c r="BE87" s="165"/>
      <c r="BF87" s="165"/>
      <c r="BG87" s="165"/>
      <c r="BH87" s="166"/>
      <c r="BI87" s="167"/>
    </row>
    <row r="88" spans="1:61" ht="30" x14ac:dyDescent="0.25">
      <c r="A88" s="171"/>
      <c r="B88" s="138"/>
      <c r="C88" s="138"/>
      <c r="D88" s="84"/>
      <c r="E88" s="138"/>
      <c r="F88" s="148"/>
      <c r="G88" s="219"/>
      <c r="H88" s="172"/>
      <c r="I88" s="79" t="s">
        <v>1900</v>
      </c>
      <c r="J88" s="75" t="s">
        <v>1901</v>
      </c>
      <c r="K88" s="75" t="s">
        <v>1902</v>
      </c>
      <c r="L88" s="75" t="s">
        <v>1903</v>
      </c>
      <c r="M88" s="75" t="s">
        <v>1904</v>
      </c>
      <c r="N88" s="75" t="s">
        <v>1905</v>
      </c>
      <c r="O88" s="75" t="s">
        <v>1906</v>
      </c>
      <c r="P88" s="75" t="s">
        <v>1907</v>
      </c>
      <c r="Q88" s="75" t="s">
        <v>1908</v>
      </c>
      <c r="R88" s="75" t="s">
        <v>1909</v>
      </c>
      <c r="S88" s="75" t="s">
        <v>1910</v>
      </c>
      <c r="T88" s="75" t="s">
        <v>1911</v>
      </c>
      <c r="U88" s="75" t="s">
        <v>1912</v>
      </c>
      <c r="V88" s="78" t="s">
        <v>1913</v>
      </c>
      <c r="W88" s="101" t="s">
        <v>1914</v>
      </c>
      <c r="X88" s="74"/>
      <c r="Y88" s="171"/>
      <c r="Z88" s="138"/>
      <c r="AA88" s="173"/>
      <c r="AB88" s="77" t="s">
        <v>1900</v>
      </c>
      <c r="AC88" s="75" t="s">
        <v>1901</v>
      </c>
      <c r="AD88" s="75" t="s">
        <v>1902</v>
      </c>
      <c r="AE88" s="75" t="s">
        <v>1903</v>
      </c>
      <c r="AF88" s="75" t="s">
        <v>1904</v>
      </c>
      <c r="AG88" s="75" t="s">
        <v>1905</v>
      </c>
      <c r="AH88" s="75" t="s">
        <v>1906</v>
      </c>
      <c r="AI88" s="75" t="s">
        <v>1907</v>
      </c>
      <c r="AJ88" s="75" t="s">
        <v>1908</v>
      </c>
      <c r="AK88" s="75" t="s">
        <v>1909</v>
      </c>
      <c r="AL88" s="75" t="s">
        <v>1910</v>
      </c>
      <c r="AM88" s="75" t="s">
        <v>1911</v>
      </c>
      <c r="AN88" s="75" t="s">
        <v>1912</v>
      </c>
      <c r="AO88" s="78" t="s">
        <v>1913</v>
      </c>
      <c r="AP88" s="101" t="s">
        <v>1914</v>
      </c>
      <c r="AR88" s="171"/>
      <c r="AS88" s="138"/>
      <c r="AT88" s="173"/>
      <c r="AU88" s="77" t="s">
        <v>1900</v>
      </c>
      <c r="AV88" s="75" t="s">
        <v>1901</v>
      </c>
      <c r="AW88" s="75" t="s">
        <v>1902</v>
      </c>
      <c r="AX88" s="75" t="s">
        <v>1903</v>
      </c>
      <c r="AY88" s="75" t="s">
        <v>1904</v>
      </c>
      <c r="AZ88" s="75" t="s">
        <v>1905</v>
      </c>
      <c r="BA88" s="75" t="s">
        <v>1906</v>
      </c>
      <c r="BB88" s="75" t="s">
        <v>1907</v>
      </c>
      <c r="BC88" s="75" t="s">
        <v>1908</v>
      </c>
      <c r="BD88" s="75" t="s">
        <v>1909</v>
      </c>
      <c r="BE88" s="75" t="s">
        <v>1910</v>
      </c>
      <c r="BF88" s="75" t="s">
        <v>1911</v>
      </c>
      <c r="BG88" s="75" t="s">
        <v>1912</v>
      </c>
      <c r="BH88" s="78" t="s">
        <v>1913</v>
      </c>
      <c r="BI88" s="101" t="s">
        <v>1914</v>
      </c>
    </row>
    <row r="89" spans="1:61" s="65" customFormat="1" ht="60" customHeight="1" x14ac:dyDescent="0.25">
      <c r="A89" s="31" t="s">
        <v>67</v>
      </c>
      <c r="B89" s="1" t="s">
        <v>1888</v>
      </c>
      <c r="C89" s="116"/>
      <c r="D89" s="3" t="s">
        <v>1920</v>
      </c>
      <c r="E89" s="4" t="s">
        <v>3</v>
      </c>
      <c r="F89" s="5" t="s">
        <v>4</v>
      </c>
      <c r="G89" s="5" t="s">
        <v>1918</v>
      </c>
      <c r="H89" s="85" t="s">
        <v>91</v>
      </c>
      <c r="I89" s="30" t="s">
        <v>93</v>
      </c>
      <c r="J89" s="1" t="s">
        <v>93</v>
      </c>
      <c r="K89" s="1" t="s">
        <v>93</v>
      </c>
      <c r="L89" s="1" t="s">
        <v>93</v>
      </c>
      <c r="M89" s="1" t="s">
        <v>93</v>
      </c>
      <c r="N89" s="1" t="s">
        <v>93</v>
      </c>
      <c r="O89" s="1" t="s">
        <v>93</v>
      </c>
      <c r="P89" s="1" t="s">
        <v>93</v>
      </c>
      <c r="Q89" s="1" t="s">
        <v>93</v>
      </c>
      <c r="R89" s="1" t="s">
        <v>93</v>
      </c>
      <c r="S89" s="1" t="s">
        <v>93</v>
      </c>
      <c r="T89" s="1" t="s">
        <v>93</v>
      </c>
      <c r="U89" s="1" t="s">
        <v>93</v>
      </c>
      <c r="V89" s="32" t="s">
        <v>93</v>
      </c>
      <c r="W89" s="33" t="s">
        <v>68</v>
      </c>
      <c r="Y89" s="31" t="s">
        <v>1881</v>
      </c>
      <c r="Z89" s="1" t="s">
        <v>1879</v>
      </c>
      <c r="AA89" s="32" t="s">
        <v>1882</v>
      </c>
      <c r="AB89" s="31" t="s">
        <v>93</v>
      </c>
      <c r="AC89" s="1" t="s">
        <v>93</v>
      </c>
      <c r="AD89" s="1" t="s">
        <v>93</v>
      </c>
      <c r="AE89" s="1" t="s">
        <v>93</v>
      </c>
      <c r="AF89" s="1" t="s">
        <v>93</v>
      </c>
      <c r="AG89" s="1" t="s">
        <v>93</v>
      </c>
      <c r="AH89" s="1" t="s">
        <v>93</v>
      </c>
      <c r="AI89" s="1" t="s">
        <v>93</v>
      </c>
      <c r="AJ89" s="1" t="s">
        <v>93</v>
      </c>
      <c r="AK89" s="1" t="s">
        <v>93</v>
      </c>
      <c r="AL89" s="1" t="s">
        <v>93</v>
      </c>
      <c r="AM89" s="1" t="s">
        <v>93</v>
      </c>
      <c r="AN89" s="1" t="s">
        <v>93</v>
      </c>
      <c r="AO89" s="32" t="s">
        <v>93</v>
      </c>
      <c r="AP89" s="33" t="s">
        <v>68</v>
      </c>
      <c r="AR89" s="31" t="s">
        <v>1881</v>
      </c>
      <c r="AS89" s="1" t="s">
        <v>1879</v>
      </c>
      <c r="AT89" s="32" t="s">
        <v>1882</v>
      </c>
      <c r="AU89" s="31" t="s">
        <v>93</v>
      </c>
      <c r="AV89" s="1" t="s">
        <v>93</v>
      </c>
      <c r="AW89" s="1" t="s">
        <v>93</v>
      </c>
      <c r="AX89" s="1" t="s">
        <v>93</v>
      </c>
      <c r="AY89" s="1" t="s">
        <v>93</v>
      </c>
      <c r="AZ89" s="1" t="s">
        <v>93</v>
      </c>
      <c r="BA89" s="1" t="s">
        <v>93</v>
      </c>
      <c r="BB89" s="1" t="s">
        <v>93</v>
      </c>
      <c r="BC89" s="1" t="s">
        <v>93</v>
      </c>
      <c r="BD89" s="1" t="s">
        <v>93</v>
      </c>
      <c r="BE89" s="1" t="s">
        <v>93</v>
      </c>
      <c r="BF89" s="1" t="s">
        <v>93</v>
      </c>
      <c r="BG89" s="1" t="s">
        <v>93</v>
      </c>
      <c r="BH89" s="32" t="s">
        <v>93</v>
      </c>
      <c r="BI89" s="33" t="s">
        <v>68</v>
      </c>
    </row>
    <row r="90" spans="1:61" x14ac:dyDescent="0.25">
      <c r="A90" s="105" t="s">
        <v>49</v>
      </c>
      <c r="B90" s="59" t="s">
        <v>1887</v>
      </c>
      <c r="C90" s="214"/>
      <c r="D90" s="67">
        <v>0.34276460592790264</v>
      </c>
      <c r="E90" s="270">
        <v>29.55</v>
      </c>
      <c r="F90" s="135">
        <v>0.68</v>
      </c>
      <c r="G90" s="181">
        <f>E90*F90</f>
        <v>20.094000000000001</v>
      </c>
      <c r="H90" s="179">
        <f>G90*0.6</f>
        <v>12.0564</v>
      </c>
      <c r="I90" s="180">
        <f>H90*1</f>
        <v>12.0564</v>
      </c>
      <c r="J90" s="181">
        <f>H90*1</f>
        <v>12.0564</v>
      </c>
      <c r="K90" s="181">
        <f>H90*1</f>
        <v>12.0564</v>
      </c>
      <c r="L90" s="181">
        <f>H90*1</f>
        <v>12.0564</v>
      </c>
      <c r="M90" s="181">
        <f>H90*1</f>
        <v>12.0564</v>
      </c>
      <c r="N90" s="181">
        <f>H90*1</f>
        <v>12.0564</v>
      </c>
      <c r="O90" s="181">
        <f>H90*1</f>
        <v>12.0564</v>
      </c>
      <c r="P90" s="181">
        <f>H90*1</f>
        <v>12.0564</v>
      </c>
      <c r="Q90" s="181">
        <f>H90*1</f>
        <v>12.0564</v>
      </c>
      <c r="R90" s="181">
        <f>H90*1</f>
        <v>12.0564</v>
      </c>
      <c r="S90" s="181">
        <f>H90*1</f>
        <v>12.0564</v>
      </c>
      <c r="T90" s="181">
        <f>H90*1</f>
        <v>12.0564</v>
      </c>
      <c r="U90" s="181">
        <f>H90*1</f>
        <v>12.0564</v>
      </c>
      <c r="V90" s="182">
        <f>H90*1</f>
        <v>12.0564</v>
      </c>
      <c r="W90" s="213"/>
      <c r="X90" s="74"/>
      <c r="Y90" s="180">
        <f>H90*0.704</f>
        <v>8.4877056</v>
      </c>
      <c r="Z90" s="181">
        <f>H90-Y90</f>
        <v>3.5686944</v>
      </c>
      <c r="AA90" s="182">
        <f>(Y90*AF2)+Z90</f>
        <v>12.0564</v>
      </c>
      <c r="AB90" s="180">
        <f>AA90</f>
        <v>12.0564</v>
      </c>
      <c r="AC90" s="181">
        <f>AA90</f>
        <v>12.0564</v>
      </c>
      <c r="AD90" s="181">
        <f>AA90</f>
        <v>12.0564</v>
      </c>
      <c r="AE90" s="181">
        <f>AA90</f>
        <v>12.0564</v>
      </c>
      <c r="AF90" s="181">
        <f>AA90</f>
        <v>12.0564</v>
      </c>
      <c r="AG90" s="181">
        <f>AA90</f>
        <v>12.0564</v>
      </c>
      <c r="AH90" s="181">
        <f>AA90</f>
        <v>12.0564</v>
      </c>
      <c r="AI90" s="181">
        <f>AA90</f>
        <v>12.0564</v>
      </c>
      <c r="AJ90" s="181">
        <f>AA90</f>
        <v>12.0564</v>
      </c>
      <c r="AK90" s="181">
        <f>AA90</f>
        <v>12.0564</v>
      </c>
      <c r="AL90" s="181">
        <f>AA90</f>
        <v>12.0564</v>
      </c>
      <c r="AM90" s="181">
        <f>AA90</f>
        <v>12.0564</v>
      </c>
      <c r="AN90" s="181">
        <f>AA90</f>
        <v>12.0564</v>
      </c>
      <c r="AO90" s="182">
        <f>AA90</f>
        <v>12.0564</v>
      </c>
      <c r="AP90" s="220"/>
      <c r="AR90" s="305">
        <f t="shared" ref="AR90:AR101" si="198">G90*0.704</f>
        <v>14.146176000000001</v>
      </c>
      <c r="AS90" s="306">
        <f>G90-AR90</f>
        <v>5.9478240000000007</v>
      </c>
      <c r="AT90" s="307">
        <f>(AR90*AY2)+AS90</f>
        <v>20.094000000000001</v>
      </c>
      <c r="AU90" s="305">
        <f>AT90</f>
        <v>20.094000000000001</v>
      </c>
      <c r="AV90" s="306">
        <f>AT90</f>
        <v>20.094000000000001</v>
      </c>
      <c r="AW90" s="306">
        <f>AT90</f>
        <v>20.094000000000001</v>
      </c>
      <c r="AX90" s="306">
        <f>AT90</f>
        <v>20.094000000000001</v>
      </c>
      <c r="AY90" s="306">
        <f>AT90</f>
        <v>20.094000000000001</v>
      </c>
      <c r="AZ90" s="306">
        <f>AT90</f>
        <v>20.094000000000001</v>
      </c>
      <c r="BA90" s="306">
        <f>AT90</f>
        <v>20.094000000000001</v>
      </c>
      <c r="BB90" s="306">
        <f>AT90</f>
        <v>20.094000000000001</v>
      </c>
      <c r="BC90" s="306">
        <f>AT90</f>
        <v>20.094000000000001</v>
      </c>
      <c r="BD90" s="306">
        <f>AT90</f>
        <v>20.094000000000001</v>
      </c>
      <c r="BE90" s="306">
        <f>AT90</f>
        <v>20.094000000000001</v>
      </c>
      <c r="BF90" s="306">
        <f>AT90</f>
        <v>20.094000000000001</v>
      </c>
      <c r="BG90" s="306">
        <f>AT90</f>
        <v>20.094000000000001</v>
      </c>
      <c r="BH90" s="307">
        <f>AT90</f>
        <v>20.094000000000001</v>
      </c>
      <c r="BI90" s="220"/>
    </row>
    <row r="91" spans="1:61" x14ac:dyDescent="0.25">
      <c r="A91" s="111" t="s">
        <v>50</v>
      </c>
      <c r="B91" s="58" t="s">
        <v>1889</v>
      </c>
      <c r="C91" s="73"/>
      <c r="D91" s="66">
        <v>4.8763087902298961E-2</v>
      </c>
      <c r="E91" s="271">
        <v>29.55</v>
      </c>
      <c r="F91" s="134">
        <v>1.82</v>
      </c>
      <c r="G91" s="199">
        <f t="shared" ref="G91:G101" si="199">E91*F91</f>
        <v>53.781000000000006</v>
      </c>
      <c r="H91" s="174">
        <f t="shared" ref="H91:H101" si="200">G91*0.6</f>
        <v>32.268599999999999</v>
      </c>
      <c r="I91" s="180">
        <f t="shared" ref="I91:I101" si="201">H91*1</f>
        <v>32.268599999999999</v>
      </c>
      <c r="J91" s="181">
        <f t="shared" ref="J91:J101" si="202">H91*1</f>
        <v>32.268599999999999</v>
      </c>
      <c r="K91" s="181">
        <f t="shared" ref="K91:K101" si="203">H91*1</f>
        <v>32.268599999999999</v>
      </c>
      <c r="L91" s="181">
        <f t="shared" ref="L91:L101" si="204">H91*1</f>
        <v>32.268599999999999</v>
      </c>
      <c r="M91" s="181">
        <f t="shared" ref="M91:M101" si="205">H91*1</f>
        <v>32.268599999999999</v>
      </c>
      <c r="N91" s="181">
        <f t="shared" ref="N91:N101" si="206">H91*1</f>
        <v>32.268599999999999</v>
      </c>
      <c r="O91" s="181">
        <f t="shared" ref="O91:O101" si="207">H91*1</f>
        <v>32.268599999999999</v>
      </c>
      <c r="P91" s="181">
        <f t="shared" ref="P91:P101" si="208">H91*1</f>
        <v>32.268599999999999</v>
      </c>
      <c r="Q91" s="181">
        <f t="shared" ref="Q91:Q101" si="209">H91*1</f>
        <v>32.268599999999999</v>
      </c>
      <c r="R91" s="181">
        <f t="shared" ref="R91:R101" si="210">H91*1</f>
        <v>32.268599999999999</v>
      </c>
      <c r="S91" s="181">
        <f t="shared" ref="S91:S101" si="211">H91*1</f>
        <v>32.268599999999999</v>
      </c>
      <c r="T91" s="181">
        <f t="shared" ref="T91:T101" si="212">H91*1</f>
        <v>32.268599999999999</v>
      </c>
      <c r="U91" s="181">
        <f t="shared" ref="U91:U101" si="213">H91*1</f>
        <v>32.268599999999999</v>
      </c>
      <c r="V91" s="182">
        <f t="shared" ref="V91:V101" si="214">H91*1</f>
        <v>32.268599999999999</v>
      </c>
      <c r="W91" s="213"/>
      <c r="X91" s="74"/>
      <c r="Y91" s="175">
        <f t="shared" ref="Y91:Y101" si="215">H91*0.704</f>
        <v>22.717094399999997</v>
      </c>
      <c r="Z91" s="176">
        <f t="shared" ref="Z91:Z101" si="216">H91-Y91</f>
        <v>9.5515056000000023</v>
      </c>
      <c r="AA91" s="177">
        <f>(Y91*AF2)+Z91</f>
        <v>32.268599999999999</v>
      </c>
      <c r="AB91" s="175">
        <f t="shared" ref="AB91:AB101" si="217">AA91</f>
        <v>32.268599999999999</v>
      </c>
      <c r="AC91" s="176">
        <f t="shared" ref="AC91:AC101" si="218">AA91</f>
        <v>32.268599999999999</v>
      </c>
      <c r="AD91" s="176">
        <f t="shared" ref="AD91:AD101" si="219">AA91</f>
        <v>32.268599999999999</v>
      </c>
      <c r="AE91" s="176">
        <f t="shared" ref="AE91:AE101" si="220">AA91</f>
        <v>32.268599999999999</v>
      </c>
      <c r="AF91" s="176">
        <f t="shared" ref="AF91:AF101" si="221">AA91</f>
        <v>32.268599999999999</v>
      </c>
      <c r="AG91" s="176">
        <f t="shared" ref="AG91:AG101" si="222">AA91</f>
        <v>32.268599999999999</v>
      </c>
      <c r="AH91" s="176">
        <f t="shared" ref="AH91:AH101" si="223">AA91</f>
        <v>32.268599999999999</v>
      </c>
      <c r="AI91" s="176">
        <f t="shared" ref="AI91:AI101" si="224">AA91</f>
        <v>32.268599999999999</v>
      </c>
      <c r="AJ91" s="176">
        <f t="shared" ref="AJ91:AJ101" si="225">AA91</f>
        <v>32.268599999999999</v>
      </c>
      <c r="AK91" s="176">
        <f t="shared" ref="AK91:AK101" si="226">AA91</f>
        <v>32.268599999999999</v>
      </c>
      <c r="AL91" s="176">
        <f t="shared" ref="AL91:AL101" si="227">AA91</f>
        <v>32.268599999999999</v>
      </c>
      <c r="AM91" s="176">
        <f t="shared" ref="AM91:AM101" si="228">AA91</f>
        <v>32.268599999999999</v>
      </c>
      <c r="AN91" s="176">
        <f t="shared" ref="AN91:AN101" si="229">AA91</f>
        <v>32.268599999999999</v>
      </c>
      <c r="AO91" s="177">
        <f t="shared" ref="AO91:AO101" si="230">AA91</f>
        <v>32.268599999999999</v>
      </c>
      <c r="AP91" s="220"/>
      <c r="AR91" s="302">
        <f t="shared" si="198"/>
        <v>37.861823999999999</v>
      </c>
      <c r="AS91" s="306">
        <f t="shared" ref="AS91:AS101" si="231">G91-AR91</f>
        <v>15.919176000000007</v>
      </c>
      <c r="AT91" s="304">
        <f>(AR91*AY2)+AS91</f>
        <v>53.781000000000006</v>
      </c>
      <c r="AU91" s="302">
        <f t="shared" ref="AU91:AU101" si="232">AT91</f>
        <v>53.781000000000006</v>
      </c>
      <c r="AV91" s="303">
        <f t="shared" ref="AV91:AV101" si="233">AT91</f>
        <v>53.781000000000006</v>
      </c>
      <c r="AW91" s="303">
        <f t="shared" ref="AW91:AW101" si="234">AT91</f>
        <v>53.781000000000006</v>
      </c>
      <c r="AX91" s="303">
        <f t="shared" ref="AX91:AX101" si="235">AT91</f>
        <v>53.781000000000006</v>
      </c>
      <c r="AY91" s="303">
        <f t="shared" ref="AY91:AY101" si="236">AT91</f>
        <v>53.781000000000006</v>
      </c>
      <c r="AZ91" s="303">
        <f t="shared" ref="AZ91:AZ101" si="237">AT91</f>
        <v>53.781000000000006</v>
      </c>
      <c r="BA91" s="303">
        <f t="shared" ref="BA91:BA101" si="238">AT91</f>
        <v>53.781000000000006</v>
      </c>
      <c r="BB91" s="303">
        <f t="shared" ref="BB91:BB101" si="239">AT91</f>
        <v>53.781000000000006</v>
      </c>
      <c r="BC91" s="303">
        <f t="shared" ref="BC91:BC101" si="240">AT91</f>
        <v>53.781000000000006</v>
      </c>
      <c r="BD91" s="303">
        <f t="shared" ref="BD91:BD101" si="241">AT91</f>
        <v>53.781000000000006</v>
      </c>
      <c r="BE91" s="303">
        <f t="shared" ref="BE91:BE101" si="242">AT91</f>
        <v>53.781000000000006</v>
      </c>
      <c r="BF91" s="303">
        <f t="shared" ref="BF91:BF101" si="243">AT91</f>
        <v>53.781000000000006</v>
      </c>
      <c r="BG91" s="303">
        <f t="shared" ref="BG91:BG101" si="244">AT91</f>
        <v>53.781000000000006</v>
      </c>
      <c r="BH91" s="304">
        <f t="shared" ref="BH91:BH101" si="245">AT91</f>
        <v>53.781000000000006</v>
      </c>
      <c r="BI91" s="220"/>
    </row>
    <row r="92" spans="1:61" x14ac:dyDescent="0.25">
      <c r="A92" s="111" t="s">
        <v>51</v>
      </c>
      <c r="B92" s="58" t="s">
        <v>1890</v>
      </c>
      <c r="C92" s="73"/>
      <c r="D92" s="66">
        <v>2.2561307073264376E-2</v>
      </c>
      <c r="E92" s="271">
        <v>29.55</v>
      </c>
      <c r="F92" s="134">
        <v>2.67</v>
      </c>
      <c r="G92" s="199">
        <f t="shared" si="199"/>
        <v>78.898499999999999</v>
      </c>
      <c r="H92" s="174">
        <f t="shared" si="200"/>
        <v>47.339099999999995</v>
      </c>
      <c r="I92" s="180">
        <f t="shared" si="201"/>
        <v>47.339099999999995</v>
      </c>
      <c r="J92" s="181">
        <f t="shared" si="202"/>
        <v>47.339099999999995</v>
      </c>
      <c r="K92" s="181">
        <f t="shared" si="203"/>
        <v>47.339099999999995</v>
      </c>
      <c r="L92" s="181">
        <f t="shared" si="204"/>
        <v>47.339099999999995</v>
      </c>
      <c r="M92" s="181">
        <f t="shared" si="205"/>
        <v>47.339099999999995</v>
      </c>
      <c r="N92" s="181">
        <f t="shared" si="206"/>
        <v>47.339099999999995</v>
      </c>
      <c r="O92" s="181">
        <f t="shared" si="207"/>
        <v>47.339099999999995</v>
      </c>
      <c r="P92" s="181">
        <f t="shared" si="208"/>
        <v>47.339099999999995</v>
      </c>
      <c r="Q92" s="181">
        <f t="shared" si="209"/>
        <v>47.339099999999995</v>
      </c>
      <c r="R92" s="181">
        <f t="shared" si="210"/>
        <v>47.339099999999995</v>
      </c>
      <c r="S92" s="181">
        <f t="shared" si="211"/>
        <v>47.339099999999995</v>
      </c>
      <c r="T92" s="181">
        <f t="shared" si="212"/>
        <v>47.339099999999995</v>
      </c>
      <c r="U92" s="181">
        <f t="shared" si="213"/>
        <v>47.339099999999995</v>
      </c>
      <c r="V92" s="182">
        <f t="shared" si="214"/>
        <v>47.339099999999995</v>
      </c>
      <c r="W92" s="213"/>
      <c r="X92" s="74"/>
      <c r="Y92" s="175">
        <f t="shared" si="215"/>
        <v>33.326726399999991</v>
      </c>
      <c r="Z92" s="176">
        <f t="shared" si="216"/>
        <v>14.012373600000004</v>
      </c>
      <c r="AA92" s="177">
        <f>(Y92*AF2)+Z92</f>
        <v>47.339099999999995</v>
      </c>
      <c r="AB92" s="175">
        <f t="shared" si="217"/>
        <v>47.339099999999995</v>
      </c>
      <c r="AC92" s="176">
        <f t="shared" si="218"/>
        <v>47.339099999999995</v>
      </c>
      <c r="AD92" s="176">
        <f t="shared" si="219"/>
        <v>47.339099999999995</v>
      </c>
      <c r="AE92" s="176">
        <f t="shared" si="220"/>
        <v>47.339099999999995</v>
      </c>
      <c r="AF92" s="176">
        <f t="shared" si="221"/>
        <v>47.339099999999995</v>
      </c>
      <c r="AG92" s="176">
        <f t="shared" si="222"/>
        <v>47.339099999999995</v>
      </c>
      <c r="AH92" s="176">
        <f t="shared" si="223"/>
        <v>47.339099999999995</v>
      </c>
      <c r="AI92" s="176">
        <f t="shared" si="224"/>
        <v>47.339099999999995</v>
      </c>
      <c r="AJ92" s="176">
        <f t="shared" si="225"/>
        <v>47.339099999999995</v>
      </c>
      <c r="AK92" s="176">
        <f t="shared" si="226"/>
        <v>47.339099999999995</v>
      </c>
      <c r="AL92" s="176">
        <f t="shared" si="227"/>
        <v>47.339099999999995</v>
      </c>
      <c r="AM92" s="176">
        <f t="shared" si="228"/>
        <v>47.339099999999995</v>
      </c>
      <c r="AN92" s="176">
        <f t="shared" si="229"/>
        <v>47.339099999999995</v>
      </c>
      <c r="AO92" s="177">
        <f t="shared" si="230"/>
        <v>47.339099999999995</v>
      </c>
      <c r="AP92" s="220"/>
      <c r="AR92" s="302">
        <f t="shared" si="198"/>
        <v>55.544543999999995</v>
      </c>
      <c r="AS92" s="306">
        <f t="shared" si="231"/>
        <v>23.353956000000004</v>
      </c>
      <c r="AT92" s="304">
        <f>(AR92*AY2)+AS92</f>
        <v>78.898499999999999</v>
      </c>
      <c r="AU92" s="302">
        <f t="shared" si="232"/>
        <v>78.898499999999999</v>
      </c>
      <c r="AV92" s="303">
        <f t="shared" si="233"/>
        <v>78.898499999999999</v>
      </c>
      <c r="AW92" s="303">
        <f t="shared" si="234"/>
        <v>78.898499999999999</v>
      </c>
      <c r="AX92" s="303">
        <f t="shared" si="235"/>
        <v>78.898499999999999</v>
      </c>
      <c r="AY92" s="303">
        <f t="shared" si="236"/>
        <v>78.898499999999999</v>
      </c>
      <c r="AZ92" s="303">
        <f t="shared" si="237"/>
        <v>78.898499999999999</v>
      </c>
      <c r="BA92" s="303">
        <f t="shared" si="238"/>
        <v>78.898499999999999</v>
      </c>
      <c r="BB92" s="303">
        <f t="shared" si="239"/>
        <v>78.898499999999999</v>
      </c>
      <c r="BC92" s="303">
        <f t="shared" si="240"/>
        <v>78.898499999999999</v>
      </c>
      <c r="BD92" s="303">
        <f t="shared" si="241"/>
        <v>78.898499999999999</v>
      </c>
      <c r="BE92" s="303">
        <f t="shared" si="242"/>
        <v>78.898499999999999</v>
      </c>
      <c r="BF92" s="303">
        <f t="shared" si="243"/>
        <v>78.898499999999999</v>
      </c>
      <c r="BG92" s="303">
        <f t="shared" si="244"/>
        <v>78.898499999999999</v>
      </c>
      <c r="BH92" s="304">
        <f t="shared" si="245"/>
        <v>78.898499999999999</v>
      </c>
      <c r="BI92" s="220"/>
    </row>
    <row r="93" spans="1:61" x14ac:dyDescent="0.25">
      <c r="A93" s="105" t="s">
        <v>52</v>
      </c>
      <c r="B93" s="59" t="s">
        <v>1891</v>
      </c>
      <c r="C93" s="214"/>
      <c r="D93" s="67">
        <v>0.25745993007958862</v>
      </c>
      <c r="E93" s="270">
        <v>29.55</v>
      </c>
      <c r="F93" s="135">
        <v>1.46</v>
      </c>
      <c r="G93" s="181">
        <f t="shared" si="199"/>
        <v>43.143000000000001</v>
      </c>
      <c r="H93" s="174">
        <f t="shared" si="200"/>
        <v>25.8858</v>
      </c>
      <c r="I93" s="180">
        <f t="shared" si="201"/>
        <v>25.8858</v>
      </c>
      <c r="J93" s="181">
        <f t="shared" si="202"/>
        <v>25.8858</v>
      </c>
      <c r="K93" s="181">
        <f t="shared" si="203"/>
        <v>25.8858</v>
      </c>
      <c r="L93" s="181">
        <f t="shared" si="204"/>
        <v>25.8858</v>
      </c>
      <c r="M93" s="181">
        <f t="shared" si="205"/>
        <v>25.8858</v>
      </c>
      <c r="N93" s="181">
        <f t="shared" si="206"/>
        <v>25.8858</v>
      </c>
      <c r="O93" s="181">
        <f t="shared" si="207"/>
        <v>25.8858</v>
      </c>
      <c r="P93" s="181">
        <f t="shared" si="208"/>
        <v>25.8858</v>
      </c>
      <c r="Q93" s="181">
        <f t="shared" si="209"/>
        <v>25.8858</v>
      </c>
      <c r="R93" s="181">
        <f t="shared" si="210"/>
        <v>25.8858</v>
      </c>
      <c r="S93" s="181">
        <f t="shared" si="211"/>
        <v>25.8858</v>
      </c>
      <c r="T93" s="181">
        <f t="shared" si="212"/>
        <v>25.8858</v>
      </c>
      <c r="U93" s="181">
        <f t="shared" si="213"/>
        <v>25.8858</v>
      </c>
      <c r="V93" s="182">
        <f t="shared" si="214"/>
        <v>25.8858</v>
      </c>
      <c r="W93" s="213"/>
      <c r="X93" s="74"/>
      <c r="Y93" s="180">
        <f t="shared" si="215"/>
        <v>18.223603199999999</v>
      </c>
      <c r="Z93" s="181">
        <f t="shared" si="216"/>
        <v>7.6621968000000003</v>
      </c>
      <c r="AA93" s="182">
        <f>(Y93*AF2)+Z93</f>
        <v>25.8858</v>
      </c>
      <c r="AB93" s="180">
        <f t="shared" si="217"/>
        <v>25.8858</v>
      </c>
      <c r="AC93" s="181">
        <f t="shared" si="218"/>
        <v>25.8858</v>
      </c>
      <c r="AD93" s="181">
        <f t="shared" si="219"/>
        <v>25.8858</v>
      </c>
      <c r="AE93" s="181">
        <f t="shared" si="220"/>
        <v>25.8858</v>
      </c>
      <c r="AF93" s="181">
        <f t="shared" si="221"/>
        <v>25.8858</v>
      </c>
      <c r="AG93" s="181">
        <f t="shared" si="222"/>
        <v>25.8858</v>
      </c>
      <c r="AH93" s="181">
        <f t="shared" si="223"/>
        <v>25.8858</v>
      </c>
      <c r="AI93" s="181">
        <f t="shared" si="224"/>
        <v>25.8858</v>
      </c>
      <c r="AJ93" s="181">
        <f t="shared" si="225"/>
        <v>25.8858</v>
      </c>
      <c r="AK93" s="181">
        <f t="shared" si="226"/>
        <v>25.8858</v>
      </c>
      <c r="AL93" s="181">
        <f t="shared" si="227"/>
        <v>25.8858</v>
      </c>
      <c r="AM93" s="181">
        <f t="shared" si="228"/>
        <v>25.8858</v>
      </c>
      <c r="AN93" s="181">
        <f t="shared" si="229"/>
        <v>25.8858</v>
      </c>
      <c r="AO93" s="182">
        <f t="shared" si="230"/>
        <v>25.8858</v>
      </c>
      <c r="AP93" s="220"/>
      <c r="AR93" s="305">
        <f t="shared" si="198"/>
        <v>30.372671999999998</v>
      </c>
      <c r="AS93" s="306">
        <f t="shared" si="231"/>
        <v>12.770328000000003</v>
      </c>
      <c r="AT93" s="307">
        <f>(AR93*AY2)+AS93</f>
        <v>43.143000000000001</v>
      </c>
      <c r="AU93" s="305">
        <f t="shared" si="232"/>
        <v>43.143000000000001</v>
      </c>
      <c r="AV93" s="306">
        <f t="shared" si="233"/>
        <v>43.143000000000001</v>
      </c>
      <c r="AW93" s="306">
        <f t="shared" si="234"/>
        <v>43.143000000000001</v>
      </c>
      <c r="AX93" s="306">
        <f t="shared" si="235"/>
        <v>43.143000000000001</v>
      </c>
      <c r="AY93" s="306">
        <f t="shared" si="236"/>
        <v>43.143000000000001</v>
      </c>
      <c r="AZ93" s="306">
        <f t="shared" si="237"/>
        <v>43.143000000000001</v>
      </c>
      <c r="BA93" s="306">
        <f t="shared" si="238"/>
        <v>43.143000000000001</v>
      </c>
      <c r="BB93" s="306">
        <f t="shared" si="239"/>
        <v>43.143000000000001</v>
      </c>
      <c r="BC93" s="306">
        <f t="shared" si="240"/>
        <v>43.143000000000001</v>
      </c>
      <c r="BD93" s="306">
        <f t="shared" si="241"/>
        <v>43.143000000000001</v>
      </c>
      <c r="BE93" s="306">
        <f t="shared" si="242"/>
        <v>43.143000000000001</v>
      </c>
      <c r="BF93" s="306">
        <f t="shared" si="243"/>
        <v>43.143000000000001</v>
      </c>
      <c r="BG93" s="306">
        <f t="shared" si="244"/>
        <v>43.143000000000001</v>
      </c>
      <c r="BH93" s="307">
        <f t="shared" si="245"/>
        <v>43.143000000000001</v>
      </c>
      <c r="BI93" s="220"/>
    </row>
    <row r="94" spans="1:61" x14ac:dyDescent="0.25">
      <c r="A94" s="105" t="s">
        <v>53</v>
      </c>
      <c r="B94" s="59" t="s">
        <v>1892</v>
      </c>
      <c r="C94" s="214"/>
      <c r="D94" s="67">
        <v>8.0262752745560911E-2</v>
      </c>
      <c r="E94" s="270">
        <v>29.55</v>
      </c>
      <c r="F94" s="135">
        <v>2.34</v>
      </c>
      <c r="G94" s="181">
        <f t="shared" si="199"/>
        <v>69.146999999999991</v>
      </c>
      <c r="H94" s="179">
        <f t="shared" si="200"/>
        <v>41.488199999999992</v>
      </c>
      <c r="I94" s="180">
        <f t="shared" si="201"/>
        <v>41.488199999999992</v>
      </c>
      <c r="J94" s="181">
        <f t="shared" si="202"/>
        <v>41.488199999999992</v>
      </c>
      <c r="K94" s="181">
        <f t="shared" si="203"/>
        <v>41.488199999999992</v>
      </c>
      <c r="L94" s="181">
        <f t="shared" si="204"/>
        <v>41.488199999999992</v>
      </c>
      <c r="M94" s="181">
        <f t="shared" si="205"/>
        <v>41.488199999999992</v>
      </c>
      <c r="N94" s="181">
        <f t="shared" si="206"/>
        <v>41.488199999999992</v>
      </c>
      <c r="O94" s="181">
        <f t="shared" si="207"/>
        <v>41.488199999999992</v>
      </c>
      <c r="P94" s="181">
        <f t="shared" si="208"/>
        <v>41.488199999999992</v>
      </c>
      <c r="Q94" s="181">
        <f t="shared" si="209"/>
        <v>41.488199999999992</v>
      </c>
      <c r="R94" s="181">
        <f t="shared" si="210"/>
        <v>41.488199999999992</v>
      </c>
      <c r="S94" s="181">
        <f t="shared" si="211"/>
        <v>41.488199999999992</v>
      </c>
      <c r="T94" s="181">
        <f t="shared" si="212"/>
        <v>41.488199999999992</v>
      </c>
      <c r="U94" s="181">
        <f t="shared" si="213"/>
        <v>41.488199999999992</v>
      </c>
      <c r="V94" s="182">
        <f t="shared" si="214"/>
        <v>41.488199999999992</v>
      </c>
      <c r="W94" s="213"/>
      <c r="X94" s="74"/>
      <c r="Y94" s="180">
        <f t="shared" si="215"/>
        <v>29.207692799999993</v>
      </c>
      <c r="Z94" s="181">
        <f t="shared" si="216"/>
        <v>12.280507199999999</v>
      </c>
      <c r="AA94" s="182">
        <f>(Y94*AF2)+Z94</f>
        <v>41.488199999999992</v>
      </c>
      <c r="AB94" s="180">
        <f t="shared" si="217"/>
        <v>41.488199999999992</v>
      </c>
      <c r="AC94" s="181">
        <f t="shared" si="218"/>
        <v>41.488199999999992</v>
      </c>
      <c r="AD94" s="181">
        <f t="shared" si="219"/>
        <v>41.488199999999992</v>
      </c>
      <c r="AE94" s="181">
        <f t="shared" si="220"/>
        <v>41.488199999999992</v>
      </c>
      <c r="AF94" s="181">
        <f t="shared" si="221"/>
        <v>41.488199999999992</v>
      </c>
      <c r="AG94" s="181">
        <f t="shared" si="222"/>
        <v>41.488199999999992</v>
      </c>
      <c r="AH94" s="181">
        <f t="shared" si="223"/>
        <v>41.488199999999992</v>
      </c>
      <c r="AI94" s="181">
        <f t="shared" si="224"/>
        <v>41.488199999999992</v>
      </c>
      <c r="AJ94" s="181">
        <f t="shared" si="225"/>
        <v>41.488199999999992</v>
      </c>
      <c r="AK94" s="181">
        <f t="shared" si="226"/>
        <v>41.488199999999992</v>
      </c>
      <c r="AL94" s="181">
        <f t="shared" si="227"/>
        <v>41.488199999999992</v>
      </c>
      <c r="AM94" s="181">
        <f t="shared" si="228"/>
        <v>41.488199999999992</v>
      </c>
      <c r="AN94" s="181">
        <f t="shared" si="229"/>
        <v>41.488199999999992</v>
      </c>
      <c r="AO94" s="182">
        <f t="shared" si="230"/>
        <v>41.488199999999992</v>
      </c>
      <c r="AP94" s="220"/>
      <c r="AR94" s="305">
        <f t="shared" si="198"/>
        <v>48.679487999999992</v>
      </c>
      <c r="AS94" s="306">
        <f t="shared" si="231"/>
        <v>20.467511999999999</v>
      </c>
      <c r="AT94" s="307">
        <f>(AR94*AY2)+AS94</f>
        <v>69.146999999999991</v>
      </c>
      <c r="AU94" s="305">
        <f t="shared" si="232"/>
        <v>69.146999999999991</v>
      </c>
      <c r="AV94" s="306">
        <f t="shared" si="233"/>
        <v>69.146999999999991</v>
      </c>
      <c r="AW94" s="306">
        <f t="shared" si="234"/>
        <v>69.146999999999991</v>
      </c>
      <c r="AX94" s="306">
        <f t="shared" si="235"/>
        <v>69.146999999999991</v>
      </c>
      <c r="AY94" s="306">
        <f t="shared" si="236"/>
        <v>69.146999999999991</v>
      </c>
      <c r="AZ94" s="306">
        <f t="shared" si="237"/>
        <v>69.146999999999991</v>
      </c>
      <c r="BA94" s="306">
        <f t="shared" si="238"/>
        <v>69.146999999999991</v>
      </c>
      <c r="BB94" s="306">
        <f t="shared" si="239"/>
        <v>69.146999999999991</v>
      </c>
      <c r="BC94" s="306">
        <f t="shared" si="240"/>
        <v>69.146999999999991</v>
      </c>
      <c r="BD94" s="306">
        <f t="shared" si="241"/>
        <v>69.146999999999991</v>
      </c>
      <c r="BE94" s="306">
        <f t="shared" si="242"/>
        <v>69.146999999999991</v>
      </c>
      <c r="BF94" s="306">
        <f t="shared" si="243"/>
        <v>69.146999999999991</v>
      </c>
      <c r="BG94" s="306">
        <f t="shared" si="244"/>
        <v>69.146999999999991</v>
      </c>
      <c r="BH94" s="307">
        <f t="shared" si="245"/>
        <v>69.146999999999991</v>
      </c>
      <c r="BI94" s="220"/>
    </row>
    <row r="95" spans="1:61" x14ac:dyDescent="0.25">
      <c r="A95" s="105" t="s">
        <v>54</v>
      </c>
      <c r="B95" s="59" t="s">
        <v>1893</v>
      </c>
      <c r="C95" s="214"/>
      <c r="D95" s="67">
        <v>5.812593530271179E-2</v>
      </c>
      <c r="E95" s="270">
        <v>29.55</v>
      </c>
      <c r="F95" s="135">
        <v>2.98</v>
      </c>
      <c r="G95" s="181">
        <f t="shared" si="199"/>
        <v>88.058999999999997</v>
      </c>
      <c r="H95" s="179">
        <f t="shared" si="200"/>
        <v>52.8354</v>
      </c>
      <c r="I95" s="180">
        <f t="shared" si="201"/>
        <v>52.8354</v>
      </c>
      <c r="J95" s="181">
        <f t="shared" si="202"/>
        <v>52.8354</v>
      </c>
      <c r="K95" s="181">
        <f t="shared" si="203"/>
        <v>52.8354</v>
      </c>
      <c r="L95" s="181">
        <f t="shared" si="204"/>
        <v>52.8354</v>
      </c>
      <c r="M95" s="181">
        <f t="shared" si="205"/>
        <v>52.8354</v>
      </c>
      <c r="N95" s="181">
        <f t="shared" si="206"/>
        <v>52.8354</v>
      </c>
      <c r="O95" s="181">
        <f t="shared" si="207"/>
        <v>52.8354</v>
      </c>
      <c r="P95" s="181">
        <f t="shared" si="208"/>
        <v>52.8354</v>
      </c>
      <c r="Q95" s="181">
        <f t="shared" si="209"/>
        <v>52.8354</v>
      </c>
      <c r="R95" s="181">
        <f t="shared" si="210"/>
        <v>52.8354</v>
      </c>
      <c r="S95" s="181">
        <f t="shared" si="211"/>
        <v>52.8354</v>
      </c>
      <c r="T95" s="181">
        <f t="shared" si="212"/>
        <v>52.8354</v>
      </c>
      <c r="U95" s="181">
        <f t="shared" si="213"/>
        <v>52.8354</v>
      </c>
      <c r="V95" s="182">
        <f t="shared" si="214"/>
        <v>52.8354</v>
      </c>
      <c r="W95" s="213"/>
      <c r="X95" s="74"/>
      <c r="Y95" s="180">
        <f t="shared" si="215"/>
        <v>37.196121599999998</v>
      </c>
      <c r="Z95" s="181">
        <f t="shared" si="216"/>
        <v>15.639278400000002</v>
      </c>
      <c r="AA95" s="182">
        <f>(Y95*AF2)+Z95</f>
        <v>52.8354</v>
      </c>
      <c r="AB95" s="180">
        <f t="shared" si="217"/>
        <v>52.8354</v>
      </c>
      <c r="AC95" s="181">
        <f t="shared" si="218"/>
        <v>52.8354</v>
      </c>
      <c r="AD95" s="181">
        <f t="shared" si="219"/>
        <v>52.8354</v>
      </c>
      <c r="AE95" s="181">
        <f t="shared" si="220"/>
        <v>52.8354</v>
      </c>
      <c r="AF95" s="181">
        <f t="shared" si="221"/>
        <v>52.8354</v>
      </c>
      <c r="AG95" s="181">
        <f t="shared" si="222"/>
        <v>52.8354</v>
      </c>
      <c r="AH95" s="181">
        <f t="shared" si="223"/>
        <v>52.8354</v>
      </c>
      <c r="AI95" s="181">
        <f t="shared" si="224"/>
        <v>52.8354</v>
      </c>
      <c r="AJ95" s="181">
        <f t="shared" si="225"/>
        <v>52.8354</v>
      </c>
      <c r="AK95" s="181">
        <f t="shared" si="226"/>
        <v>52.8354</v>
      </c>
      <c r="AL95" s="181">
        <f t="shared" si="227"/>
        <v>52.8354</v>
      </c>
      <c r="AM95" s="181">
        <f t="shared" si="228"/>
        <v>52.8354</v>
      </c>
      <c r="AN95" s="181">
        <f t="shared" si="229"/>
        <v>52.8354</v>
      </c>
      <c r="AO95" s="182">
        <f t="shared" si="230"/>
        <v>52.8354</v>
      </c>
      <c r="AP95" s="220"/>
      <c r="AR95" s="305">
        <f t="shared" si="198"/>
        <v>61.993535999999992</v>
      </c>
      <c r="AS95" s="306">
        <f t="shared" si="231"/>
        <v>26.065464000000006</v>
      </c>
      <c r="AT95" s="307">
        <f>(AR95*AY2)+AS95</f>
        <v>88.058999999999997</v>
      </c>
      <c r="AU95" s="305">
        <f t="shared" si="232"/>
        <v>88.058999999999997</v>
      </c>
      <c r="AV95" s="306">
        <f t="shared" si="233"/>
        <v>88.058999999999997</v>
      </c>
      <c r="AW95" s="306">
        <f t="shared" si="234"/>
        <v>88.058999999999997</v>
      </c>
      <c r="AX95" s="306">
        <f t="shared" si="235"/>
        <v>88.058999999999997</v>
      </c>
      <c r="AY95" s="306">
        <f t="shared" si="236"/>
        <v>88.058999999999997</v>
      </c>
      <c r="AZ95" s="306">
        <f t="shared" si="237"/>
        <v>88.058999999999997</v>
      </c>
      <c r="BA95" s="306">
        <f t="shared" si="238"/>
        <v>88.058999999999997</v>
      </c>
      <c r="BB95" s="306">
        <f t="shared" si="239"/>
        <v>88.058999999999997</v>
      </c>
      <c r="BC95" s="306">
        <f t="shared" si="240"/>
        <v>88.058999999999997</v>
      </c>
      <c r="BD95" s="306">
        <f t="shared" si="241"/>
        <v>88.058999999999997</v>
      </c>
      <c r="BE95" s="306">
        <f t="shared" si="242"/>
        <v>88.058999999999997</v>
      </c>
      <c r="BF95" s="306">
        <f t="shared" si="243"/>
        <v>88.058999999999997</v>
      </c>
      <c r="BG95" s="306">
        <f t="shared" si="244"/>
        <v>88.058999999999997</v>
      </c>
      <c r="BH95" s="307">
        <f t="shared" si="245"/>
        <v>88.058999999999997</v>
      </c>
      <c r="BI95" s="220"/>
    </row>
    <row r="96" spans="1:61" x14ac:dyDescent="0.25">
      <c r="A96" s="105" t="s">
        <v>55</v>
      </c>
      <c r="B96" s="59" t="s">
        <v>1894</v>
      </c>
      <c r="C96" s="214"/>
      <c r="D96" s="67">
        <v>7.2991942299821463E-2</v>
      </c>
      <c r="E96" s="270">
        <v>29.55</v>
      </c>
      <c r="F96" s="135">
        <v>2.04</v>
      </c>
      <c r="G96" s="181">
        <f t="shared" si="199"/>
        <v>60.282000000000004</v>
      </c>
      <c r="H96" s="179">
        <f t="shared" si="200"/>
        <v>36.169200000000004</v>
      </c>
      <c r="I96" s="180">
        <f t="shared" si="201"/>
        <v>36.169200000000004</v>
      </c>
      <c r="J96" s="181">
        <f t="shared" si="202"/>
        <v>36.169200000000004</v>
      </c>
      <c r="K96" s="181">
        <f t="shared" si="203"/>
        <v>36.169200000000004</v>
      </c>
      <c r="L96" s="181">
        <f t="shared" si="204"/>
        <v>36.169200000000004</v>
      </c>
      <c r="M96" s="181">
        <f t="shared" si="205"/>
        <v>36.169200000000004</v>
      </c>
      <c r="N96" s="181">
        <f t="shared" si="206"/>
        <v>36.169200000000004</v>
      </c>
      <c r="O96" s="181">
        <f t="shared" si="207"/>
        <v>36.169200000000004</v>
      </c>
      <c r="P96" s="181">
        <f t="shared" si="208"/>
        <v>36.169200000000004</v>
      </c>
      <c r="Q96" s="181">
        <f t="shared" si="209"/>
        <v>36.169200000000004</v>
      </c>
      <c r="R96" s="181">
        <f t="shared" si="210"/>
        <v>36.169200000000004</v>
      </c>
      <c r="S96" s="181">
        <f t="shared" si="211"/>
        <v>36.169200000000004</v>
      </c>
      <c r="T96" s="181">
        <f t="shared" si="212"/>
        <v>36.169200000000004</v>
      </c>
      <c r="U96" s="181">
        <f t="shared" si="213"/>
        <v>36.169200000000004</v>
      </c>
      <c r="V96" s="182">
        <f t="shared" si="214"/>
        <v>36.169200000000004</v>
      </c>
      <c r="W96" s="213"/>
      <c r="X96" s="74"/>
      <c r="Y96" s="180">
        <f t="shared" si="215"/>
        <v>25.463116800000002</v>
      </c>
      <c r="Z96" s="181">
        <f t="shared" si="216"/>
        <v>10.706083200000002</v>
      </c>
      <c r="AA96" s="182">
        <f>(Y96*AF2)+Z96</f>
        <v>36.169200000000004</v>
      </c>
      <c r="AB96" s="180">
        <f t="shared" si="217"/>
        <v>36.169200000000004</v>
      </c>
      <c r="AC96" s="181">
        <f t="shared" si="218"/>
        <v>36.169200000000004</v>
      </c>
      <c r="AD96" s="181">
        <f t="shared" si="219"/>
        <v>36.169200000000004</v>
      </c>
      <c r="AE96" s="181">
        <f t="shared" si="220"/>
        <v>36.169200000000004</v>
      </c>
      <c r="AF96" s="181">
        <f t="shared" si="221"/>
        <v>36.169200000000004</v>
      </c>
      <c r="AG96" s="181">
        <f t="shared" si="222"/>
        <v>36.169200000000004</v>
      </c>
      <c r="AH96" s="181">
        <f t="shared" si="223"/>
        <v>36.169200000000004</v>
      </c>
      <c r="AI96" s="181">
        <f t="shared" si="224"/>
        <v>36.169200000000004</v>
      </c>
      <c r="AJ96" s="181">
        <f t="shared" si="225"/>
        <v>36.169200000000004</v>
      </c>
      <c r="AK96" s="181">
        <f t="shared" si="226"/>
        <v>36.169200000000004</v>
      </c>
      <c r="AL96" s="181">
        <f t="shared" si="227"/>
        <v>36.169200000000004</v>
      </c>
      <c r="AM96" s="181">
        <f t="shared" si="228"/>
        <v>36.169200000000004</v>
      </c>
      <c r="AN96" s="181">
        <f t="shared" si="229"/>
        <v>36.169200000000004</v>
      </c>
      <c r="AO96" s="182">
        <f t="shared" si="230"/>
        <v>36.169200000000004</v>
      </c>
      <c r="AP96" s="220"/>
      <c r="AR96" s="305">
        <f t="shared" si="198"/>
        <v>42.438527999999998</v>
      </c>
      <c r="AS96" s="306">
        <f t="shared" si="231"/>
        <v>17.843472000000006</v>
      </c>
      <c r="AT96" s="307">
        <f>(AR96*AY2)+AS96</f>
        <v>60.282000000000004</v>
      </c>
      <c r="AU96" s="305">
        <f t="shared" si="232"/>
        <v>60.282000000000004</v>
      </c>
      <c r="AV96" s="306">
        <f t="shared" si="233"/>
        <v>60.282000000000004</v>
      </c>
      <c r="AW96" s="306">
        <f t="shared" si="234"/>
        <v>60.282000000000004</v>
      </c>
      <c r="AX96" s="306">
        <f t="shared" si="235"/>
        <v>60.282000000000004</v>
      </c>
      <c r="AY96" s="306">
        <f t="shared" si="236"/>
        <v>60.282000000000004</v>
      </c>
      <c r="AZ96" s="306">
        <f t="shared" si="237"/>
        <v>60.282000000000004</v>
      </c>
      <c r="BA96" s="306">
        <f t="shared" si="238"/>
        <v>60.282000000000004</v>
      </c>
      <c r="BB96" s="306">
        <f t="shared" si="239"/>
        <v>60.282000000000004</v>
      </c>
      <c r="BC96" s="306">
        <f t="shared" si="240"/>
        <v>60.282000000000004</v>
      </c>
      <c r="BD96" s="306">
        <f t="shared" si="241"/>
        <v>60.282000000000004</v>
      </c>
      <c r="BE96" s="306">
        <f t="shared" si="242"/>
        <v>60.282000000000004</v>
      </c>
      <c r="BF96" s="306">
        <f t="shared" si="243"/>
        <v>60.282000000000004</v>
      </c>
      <c r="BG96" s="306">
        <f t="shared" si="244"/>
        <v>60.282000000000004</v>
      </c>
      <c r="BH96" s="307">
        <f t="shared" si="245"/>
        <v>60.282000000000004</v>
      </c>
      <c r="BI96" s="220"/>
    </row>
    <row r="97" spans="1:61" x14ac:dyDescent="0.25">
      <c r="A97" s="111" t="s">
        <v>56</v>
      </c>
      <c r="B97" s="58" t="s">
        <v>1895</v>
      </c>
      <c r="C97" s="73"/>
      <c r="D97" s="66">
        <v>3.2145902788073236E-2</v>
      </c>
      <c r="E97" s="271">
        <v>29.55</v>
      </c>
      <c r="F97" s="134">
        <v>2.86</v>
      </c>
      <c r="G97" s="199">
        <f t="shared" si="199"/>
        <v>84.513000000000005</v>
      </c>
      <c r="H97" s="174">
        <f t="shared" si="200"/>
        <v>50.707799999999999</v>
      </c>
      <c r="I97" s="180">
        <f t="shared" si="201"/>
        <v>50.707799999999999</v>
      </c>
      <c r="J97" s="181">
        <f t="shared" si="202"/>
        <v>50.707799999999999</v>
      </c>
      <c r="K97" s="181">
        <f t="shared" si="203"/>
        <v>50.707799999999999</v>
      </c>
      <c r="L97" s="181">
        <f t="shared" si="204"/>
        <v>50.707799999999999</v>
      </c>
      <c r="M97" s="181">
        <f t="shared" si="205"/>
        <v>50.707799999999999</v>
      </c>
      <c r="N97" s="181">
        <f t="shared" si="206"/>
        <v>50.707799999999999</v>
      </c>
      <c r="O97" s="181">
        <f t="shared" si="207"/>
        <v>50.707799999999999</v>
      </c>
      <c r="P97" s="181">
        <f t="shared" si="208"/>
        <v>50.707799999999999</v>
      </c>
      <c r="Q97" s="181">
        <f t="shared" si="209"/>
        <v>50.707799999999999</v>
      </c>
      <c r="R97" s="181">
        <f t="shared" si="210"/>
        <v>50.707799999999999</v>
      </c>
      <c r="S97" s="181">
        <f t="shared" si="211"/>
        <v>50.707799999999999</v>
      </c>
      <c r="T97" s="181">
        <f t="shared" si="212"/>
        <v>50.707799999999999</v>
      </c>
      <c r="U97" s="181">
        <f t="shared" si="213"/>
        <v>50.707799999999999</v>
      </c>
      <c r="V97" s="182">
        <f t="shared" si="214"/>
        <v>50.707799999999999</v>
      </c>
      <c r="W97" s="213"/>
      <c r="X97" s="74"/>
      <c r="Y97" s="175">
        <f t="shared" si="215"/>
        <v>35.6982912</v>
      </c>
      <c r="Z97" s="176">
        <f t="shared" si="216"/>
        <v>15.009508799999999</v>
      </c>
      <c r="AA97" s="200">
        <f>(Y97*AF2)+Z97</f>
        <v>50.707799999999999</v>
      </c>
      <c r="AB97" s="202">
        <f t="shared" si="217"/>
        <v>50.707799999999999</v>
      </c>
      <c r="AC97" s="199">
        <f t="shared" si="218"/>
        <v>50.707799999999999</v>
      </c>
      <c r="AD97" s="199">
        <f t="shared" si="219"/>
        <v>50.707799999999999</v>
      </c>
      <c r="AE97" s="199">
        <f t="shared" si="220"/>
        <v>50.707799999999999</v>
      </c>
      <c r="AF97" s="199">
        <f t="shared" si="221"/>
        <v>50.707799999999999</v>
      </c>
      <c r="AG97" s="199">
        <f t="shared" si="222"/>
        <v>50.707799999999999</v>
      </c>
      <c r="AH97" s="199">
        <f t="shared" si="223"/>
        <v>50.707799999999999</v>
      </c>
      <c r="AI97" s="199">
        <f t="shared" si="224"/>
        <v>50.707799999999999</v>
      </c>
      <c r="AJ97" s="199">
        <f t="shared" si="225"/>
        <v>50.707799999999999</v>
      </c>
      <c r="AK97" s="199">
        <f t="shared" si="226"/>
        <v>50.707799999999999</v>
      </c>
      <c r="AL97" s="199">
        <f t="shared" si="227"/>
        <v>50.707799999999999</v>
      </c>
      <c r="AM97" s="199">
        <f t="shared" si="228"/>
        <v>50.707799999999999</v>
      </c>
      <c r="AN97" s="199">
        <f t="shared" si="229"/>
        <v>50.707799999999999</v>
      </c>
      <c r="AO97" s="200">
        <f t="shared" si="230"/>
        <v>50.707799999999999</v>
      </c>
      <c r="AP97" s="220"/>
      <c r="AR97" s="302">
        <f t="shared" si="198"/>
        <v>59.497152</v>
      </c>
      <c r="AS97" s="306">
        <f t="shared" si="231"/>
        <v>25.015848000000005</v>
      </c>
      <c r="AT97" s="316">
        <f>(AR97*AY2)+AS97</f>
        <v>84.513000000000005</v>
      </c>
      <c r="AU97" s="314">
        <f t="shared" si="232"/>
        <v>84.513000000000005</v>
      </c>
      <c r="AV97" s="315">
        <f t="shared" si="233"/>
        <v>84.513000000000005</v>
      </c>
      <c r="AW97" s="315">
        <f t="shared" si="234"/>
        <v>84.513000000000005</v>
      </c>
      <c r="AX97" s="315">
        <f t="shared" si="235"/>
        <v>84.513000000000005</v>
      </c>
      <c r="AY97" s="315">
        <f t="shared" si="236"/>
        <v>84.513000000000005</v>
      </c>
      <c r="AZ97" s="315">
        <f t="shared" si="237"/>
        <v>84.513000000000005</v>
      </c>
      <c r="BA97" s="315">
        <f t="shared" si="238"/>
        <v>84.513000000000005</v>
      </c>
      <c r="BB97" s="315">
        <f t="shared" si="239"/>
        <v>84.513000000000005</v>
      </c>
      <c r="BC97" s="315">
        <f t="shared" si="240"/>
        <v>84.513000000000005</v>
      </c>
      <c r="BD97" s="315">
        <f t="shared" si="241"/>
        <v>84.513000000000005</v>
      </c>
      <c r="BE97" s="315">
        <f t="shared" si="242"/>
        <v>84.513000000000005</v>
      </c>
      <c r="BF97" s="315">
        <f t="shared" si="243"/>
        <v>84.513000000000005</v>
      </c>
      <c r="BG97" s="315">
        <f t="shared" si="244"/>
        <v>84.513000000000005</v>
      </c>
      <c r="BH97" s="316">
        <f t="shared" si="245"/>
        <v>84.513000000000005</v>
      </c>
      <c r="BI97" s="220"/>
    </row>
    <row r="98" spans="1:61" x14ac:dyDescent="0.25">
      <c r="A98" s="111" t="s">
        <v>57</v>
      </c>
      <c r="B98" s="58" t="s">
        <v>1896</v>
      </c>
      <c r="C98" s="73"/>
      <c r="D98" s="66">
        <v>3.0816680034922193E-2</v>
      </c>
      <c r="E98" s="271">
        <v>29.55</v>
      </c>
      <c r="F98" s="134">
        <v>3.53</v>
      </c>
      <c r="G98" s="199">
        <f t="shared" si="199"/>
        <v>104.3115</v>
      </c>
      <c r="H98" s="174">
        <f t="shared" si="200"/>
        <v>62.586899999999993</v>
      </c>
      <c r="I98" s="180">
        <f t="shared" si="201"/>
        <v>62.586899999999993</v>
      </c>
      <c r="J98" s="181">
        <f t="shared" si="202"/>
        <v>62.586899999999993</v>
      </c>
      <c r="K98" s="181">
        <f t="shared" si="203"/>
        <v>62.586899999999993</v>
      </c>
      <c r="L98" s="181">
        <f t="shared" si="204"/>
        <v>62.586899999999993</v>
      </c>
      <c r="M98" s="181">
        <f t="shared" si="205"/>
        <v>62.586899999999993</v>
      </c>
      <c r="N98" s="181">
        <f t="shared" si="206"/>
        <v>62.586899999999993</v>
      </c>
      <c r="O98" s="181">
        <f t="shared" si="207"/>
        <v>62.586899999999993</v>
      </c>
      <c r="P98" s="181">
        <f t="shared" si="208"/>
        <v>62.586899999999993</v>
      </c>
      <c r="Q98" s="181">
        <f t="shared" si="209"/>
        <v>62.586899999999993</v>
      </c>
      <c r="R98" s="181">
        <f t="shared" si="210"/>
        <v>62.586899999999993</v>
      </c>
      <c r="S98" s="181">
        <f t="shared" si="211"/>
        <v>62.586899999999993</v>
      </c>
      <c r="T98" s="181">
        <f t="shared" si="212"/>
        <v>62.586899999999993</v>
      </c>
      <c r="U98" s="181">
        <f t="shared" si="213"/>
        <v>62.586899999999993</v>
      </c>
      <c r="V98" s="182">
        <f t="shared" si="214"/>
        <v>62.586899999999993</v>
      </c>
      <c r="W98" s="213"/>
      <c r="X98" s="74"/>
      <c r="Y98" s="175">
        <f t="shared" si="215"/>
        <v>44.061177599999994</v>
      </c>
      <c r="Z98" s="176">
        <f t="shared" si="216"/>
        <v>18.525722399999999</v>
      </c>
      <c r="AA98" s="200">
        <f>(Y98*AF2)+Z98</f>
        <v>62.586899999999993</v>
      </c>
      <c r="AB98" s="202">
        <f t="shared" si="217"/>
        <v>62.586899999999993</v>
      </c>
      <c r="AC98" s="199">
        <f t="shared" si="218"/>
        <v>62.586899999999993</v>
      </c>
      <c r="AD98" s="199">
        <f t="shared" si="219"/>
        <v>62.586899999999993</v>
      </c>
      <c r="AE98" s="199">
        <f t="shared" si="220"/>
        <v>62.586899999999993</v>
      </c>
      <c r="AF98" s="199">
        <f t="shared" si="221"/>
        <v>62.586899999999993</v>
      </c>
      <c r="AG98" s="199">
        <f t="shared" si="222"/>
        <v>62.586899999999993</v>
      </c>
      <c r="AH98" s="199">
        <f t="shared" si="223"/>
        <v>62.586899999999993</v>
      </c>
      <c r="AI98" s="199">
        <f t="shared" si="224"/>
        <v>62.586899999999993</v>
      </c>
      <c r="AJ98" s="199">
        <f t="shared" si="225"/>
        <v>62.586899999999993</v>
      </c>
      <c r="AK98" s="199">
        <f t="shared" si="226"/>
        <v>62.586899999999993</v>
      </c>
      <c r="AL98" s="199">
        <f t="shared" si="227"/>
        <v>62.586899999999993</v>
      </c>
      <c r="AM98" s="199">
        <f t="shared" si="228"/>
        <v>62.586899999999993</v>
      </c>
      <c r="AN98" s="199">
        <f t="shared" si="229"/>
        <v>62.586899999999993</v>
      </c>
      <c r="AO98" s="200">
        <f t="shared" si="230"/>
        <v>62.586899999999993</v>
      </c>
      <c r="AP98" s="220"/>
      <c r="AR98" s="302">
        <f t="shared" si="198"/>
        <v>73.435295999999994</v>
      </c>
      <c r="AS98" s="306">
        <f t="shared" si="231"/>
        <v>30.876204000000001</v>
      </c>
      <c r="AT98" s="316">
        <f>(AR98*AY2)+AS98</f>
        <v>104.3115</v>
      </c>
      <c r="AU98" s="314">
        <f t="shared" si="232"/>
        <v>104.3115</v>
      </c>
      <c r="AV98" s="315">
        <f t="shared" si="233"/>
        <v>104.3115</v>
      </c>
      <c r="AW98" s="315">
        <f t="shared" si="234"/>
        <v>104.3115</v>
      </c>
      <c r="AX98" s="315">
        <f t="shared" si="235"/>
        <v>104.3115</v>
      </c>
      <c r="AY98" s="315">
        <f t="shared" si="236"/>
        <v>104.3115</v>
      </c>
      <c r="AZ98" s="315">
        <f t="shared" si="237"/>
        <v>104.3115</v>
      </c>
      <c r="BA98" s="315">
        <f t="shared" si="238"/>
        <v>104.3115</v>
      </c>
      <c r="BB98" s="315">
        <f t="shared" si="239"/>
        <v>104.3115</v>
      </c>
      <c r="BC98" s="315">
        <f t="shared" si="240"/>
        <v>104.3115</v>
      </c>
      <c r="BD98" s="315">
        <f t="shared" si="241"/>
        <v>104.3115</v>
      </c>
      <c r="BE98" s="315">
        <f t="shared" si="242"/>
        <v>104.3115</v>
      </c>
      <c r="BF98" s="315">
        <f t="shared" si="243"/>
        <v>104.3115</v>
      </c>
      <c r="BG98" s="315">
        <f t="shared" si="244"/>
        <v>104.3115</v>
      </c>
      <c r="BH98" s="316">
        <f t="shared" si="245"/>
        <v>104.3115</v>
      </c>
      <c r="BI98" s="220"/>
    </row>
    <row r="99" spans="1:61" x14ac:dyDescent="0.25">
      <c r="A99" s="111" t="s">
        <v>58</v>
      </c>
      <c r="B99" s="58" t="s">
        <v>1897</v>
      </c>
      <c r="C99" s="73"/>
      <c r="D99" s="66">
        <v>2.1453832634509361E-2</v>
      </c>
      <c r="E99" s="271">
        <v>29.55</v>
      </c>
      <c r="F99" s="134">
        <v>2.99</v>
      </c>
      <c r="G99" s="199">
        <f t="shared" si="199"/>
        <v>88.354500000000002</v>
      </c>
      <c r="H99" s="174">
        <f t="shared" si="200"/>
        <v>53.012700000000002</v>
      </c>
      <c r="I99" s="180">
        <f t="shared" si="201"/>
        <v>53.012700000000002</v>
      </c>
      <c r="J99" s="181">
        <f t="shared" si="202"/>
        <v>53.012700000000002</v>
      </c>
      <c r="K99" s="181">
        <f t="shared" si="203"/>
        <v>53.012700000000002</v>
      </c>
      <c r="L99" s="181">
        <f t="shared" si="204"/>
        <v>53.012700000000002</v>
      </c>
      <c r="M99" s="181">
        <f t="shared" si="205"/>
        <v>53.012700000000002</v>
      </c>
      <c r="N99" s="181">
        <f t="shared" si="206"/>
        <v>53.012700000000002</v>
      </c>
      <c r="O99" s="181">
        <f t="shared" si="207"/>
        <v>53.012700000000002</v>
      </c>
      <c r="P99" s="181">
        <f t="shared" si="208"/>
        <v>53.012700000000002</v>
      </c>
      <c r="Q99" s="181">
        <f t="shared" si="209"/>
        <v>53.012700000000002</v>
      </c>
      <c r="R99" s="181">
        <f t="shared" si="210"/>
        <v>53.012700000000002</v>
      </c>
      <c r="S99" s="181">
        <f t="shared" si="211"/>
        <v>53.012700000000002</v>
      </c>
      <c r="T99" s="181">
        <f t="shared" si="212"/>
        <v>53.012700000000002</v>
      </c>
      <c r="U99" s="181">
        <f t="shared" si="213"/>
        <v>53.012700000000002</v>
      </c>
      <c r="V99" s="182">
        <f t="shared" si="214"/>
        <v>53.012700000000002</v>
      </c>
      <c r="W99" s="213"/>
      <c r="X99" s="74"/>
      <c r="Y99" s="175">
        <f t="shared" si="215"/>
        <v>37.320940800000002</v>
      </c>
      <c r="Z99" s="176">
        <f t="shared" si="216"/>
        <v>15.6917592</v>
      </c>
      <c r="AA99" s="200">
        <f>(Y99*AF2)+Z99</f>
        <v>53.012700000000002</v>
      </c>
      <c r="AB99" s="202">
        <f t="shared" si="217"/>
        <v>53.012700000000002</v>
      </c>
      <c r="AC99" s="199">
        <f t="shared" si="218"/>
        <v>53.012700000000002</v>
      </c>
      <c r="AD99" s="199">
        <f t="shared" si="219"/>
        <v>53.012700000000002</v>
      </c>
      <c r="AE99" s="199">
        <f t="shared" si="220"/>
        <v>53.012700000000002</v>
      </c>
      <c r="AF99" s="199">
        <f t="shared" si="221"/>
        <v>53.012700000000002</v>
      </c>
      <c r="AG99" s="199">
        <f t="shared" si="222"/>
        <v>53.012700000000002</v>
      </c>
      <c r="AH99" s="199">
        <f t="shared" si="223"/>
        <v>53.012700000000002</v>
      </c>
      <c r="AI99" s="199">
        <f t="shared" si="224"/>
        <v>53.012700000000002</v>
      </c>
      <c r="AJ99" s="199">
        <f t="shared" si="225"/>
        <v>53.012700000000002</v>
      </c>
      <c r="AK99" s="199">
        <f t="shared" si="226"/>
        <v>53.012700000000002</v>
      </c>
      <c r="AL99" s="199">
        <f t="shared" si="227"/>
        <v>53.012700000000002</v>
      </c>
      <c r="AM99" s="199">
        <f t="shared" si="228"/>
        <v>53.012700000000002</v>
      </c>
      <c r="AN99" s="199">
        <f t="shared" si="229"/>
        <v>53.012700000000002</v>
      </c>
      <c r="AO99" s="200">
        <f t="shared" si="230"/>
        <v>53.012700000000002</v>
      </c>
      <c r="AP99" s="220"/>
      <c r="AR99" s="302">
        <f t="shared" si="198"/>
        <v>62.201567999999995</v>
      </c>
      <c r="AS99" s="306">
        <f t="shared" si="231"/>
        <v>26.152932000000007</v>
      </c>
      <c r="AT99" s="316">
        <f>(AR99*AY2)+AS99</f>
        <v>88.354500000000002</v>
      </c>
      <c r="AU99" s="314">
        <f t="shared" si="232"/>
        <v>88.354500000000002</v>
      </c>
      <c r="AV99" s="315">
        <f t="shared" si="233"/>
        <v>88.354500000000002</v>
      </c>
      <c r="AW99" s="315">
        <f t="shared" si="234"/>
        <v>88.354500000000002</v>
      </c>
      <c r="AX99" s="315">
        <f t="shared" si="235"/>
        <v>88.354500000000002</v>
      </c>
      <c r="AY99" s="315">
        <f t="shared" si="236"/>
        <v>88.354500000000002</v>
      </c>
      <c r="AZ99" s="315">
        <f t="shared" si="237"/>
        <v>88.354500000000002</v>
      </c>
      <c r="BA99" s="315">
        <f t="shared" si="238"/>
        <v>88.354500000000002</v>
      </c>
      <c r="BB99" s="315">
        <f t="shared" si="239"/>
        <v>88.354500000000002</v>
      </c>
      <c r="BC99" s="315">
        <f t="shared" si="240"/>
        <v>88.354500000000002</v>
      </c>
      <c r="BD99" s="315">
        <f t="shared" si="241"/>
        <v>88.354500000000002</v>
      </c>
      <c r="BE99" s="315">
        <f t="shared" si="242"/>
        <v>88.354500000000002</v>
      </c>
      <c r="BF99" s="315">
        <f t="shared" si="243"/>
        <v>88.354500000000002</v>
      </c>
      <c r="BG99" s="315">
        <f t="shared" si="244"/>
        <v>88.354500000000002</v>
      </c>
      <c r="BH99" s="316">
        <f t="shared" si="245"/>
        <v>88.354500000000002</v>
      </c>
      <c r="BI99" s="220"/>
    </row>
    <row r="100" spans="1:61" x14ac:dyDescent="0.25">
      <c r="A100" s="111" t="s">
        <v>59</v>
      </c>
      <c r="B100" s="58" t="s">
        <v>1898</v>
      </c>
      <c r="C100" s="73"/>
      <c r="D100" s="66">
        <v>1.462778595078708E-2</v>
      </c>
      <c r="E100" s="271">
        <v>29.55</v>
      </c>
      <c r="F100" s="134">
        <v>3.7</v>
      </c>
      <c r="G100" s="199">
        <f t="shared" si="199"/>
        <v>109.33500000000001</v>
      </c>
      <c r="H100" s="174">
        <f t="shared" si="200"/>
        <v>65.600999999999999</v>
      </c>
      <c r="I100" s="180">
        <f t="shared" si="201"/>
        <v>65.600999999999999</v>
      </c>
      <c r="J100" s="181">
        <f t="shared" si="202"/>
        <v>65.600999999999999</v>
      </c>
      <c r="K100" s="181">
        <f t="shared" si="203"/>
        <v>65.600999999999999</v>
      </c>
      <c r="L100" s="181">
        <f t="shared" si="204"/>
        <v>65.600999999999999</v>
      </c>
      <c r="M100" s="181">
        <f t="shared" si="205"/>
        <v>65.600999999999999</v>
      </c>
      <c r="N100" s="181">
        <f t="shared" si="206"/>
        <v>65.600999999999999</v>
      </c>
      <c r="O100" s="181">
        <f t="shared" si="207"/>
        <v>65.600999999999999</v>
      </c>
      <c r="P100" s="181">
        <f t="shared" si="208"/>
        <v>65.600999999999999</v>
      </c>
      <c r="Q100" s="181">
        <f t="shared" si="209"/>
        <v>65.600999999999999</v>
      </c>
      <c r="R100" s="181">
        <f t="shared" si="210"/>
        <v>65.600999999999999</v>
      </c>
      <c r="S100" s="181">
        <f t="shared" si="211"/>
        <v>65.600999999999999</v>
      </c>
      <c r="T100" s="181">
        <f t="shared" si="212"/>
        <v>65.600999999999999</v>
      </c>
      <c r="U100" s="181">
        <f t="shared" si="213"/>
        <v>65.600999999999999</v>
      </c>
      <c r="V100" s="182">
        <f t="shared" si="214"/>
        <v>65.600999999999999</v>
      </c>
      <c r="W100" s="213"/>
      <c r="X100" s="74"/>
      <c r="Y100" s="175">
        <f t="shared" si="215"/>
        <v>46.183104</v>
      </c>
      <c r="Z100" s="176">
        <f t="shared" si="216"/>
        <v>19.417895999999999</v>
      </c>
      <c r="AA100" s="200">
        <f>(Y100*AF2)+Z100</f>
        <v>65.600999999999999</v>
      </c>
      <c r="AB100" s="202">
        <f t="shared" si="217"/>
        <v>65.600999999999999</v>
      </c>
      <c r="AC100" s="199">
        <f t="shared" si="218"/>
        <v>65.600999999999999</v>
      </c>
      <c r="AD100" s="199">
        <f t="shared" si="219"/>
        <v>65.600999999999999</v>
      </c>
      <c r="AE100" s="199">
        <f t="shared" si="220"/>
        <v>65.600999999999999</v>
      </c>
      <c r="AF100" s="199">
        <f t="shared" si="221"/>
        <v>65.600999999999999</v>
      </c>
      <c r="AG100" s="199">
        <f t="shared" si="222"/>
        <v>65.600999999999999</v>
      </c>
      <c r="AH100" s="199">
        <f t="shared" si="223"/>
        <v>65.600999999999999</v>
      </c>
      <c r="AI100" s="199">
        <f t="shared" si="224"/>
        <v>65.600999999999999</v>
      </c>
      <c r="AJ100" s="199">
        <f t="shared" si="225"/>
        <v>65.600999999999999</v>
      </c>
      <c r="AK100" s="199">
        <f t="shared" si="226"/>
        <v>65.600999999999999</v>
      </c>
      <c r="AL100" s="199">
        <f t="shared" si="227"/>
        <v>65.600999999999999</v>
      </c>
      <c r="AM100" s="199">
        <f t="shared" si="228"/>
        <v>65.600999999999999</v>
      </c>
      <c r="AN100" s="199">
        <f t="shared" si="229"/>
        <v>65.600999999999999</v>
      </c>
      <c r="AO100" s="200">
        <f t="shared" si="230"/>
        <v>65.600999999999999</v>
      </c>
      <c r="AP100" s="220"/>
      <c r="AR100" s="302">
        <f t="shared" si="198"/>
        <v>76.97184</v>
      </c>
      <c r="AS100" s="306">
        <f t="shared" si="231"/>
        <v>32.363160000000008</v>
      </c>
      <c r="AT100" s="316">
        <f>(AR100*AY2)+AS100</f>
        <v>109.33500000000001</v>
      </c>
      <c r="AU100" s="314">
        <f t="shared" si="232"/>
        <v>109.33500000000001</v>
      </c>
      <c r="AV100" s="315">
        <f t="shared" si="233"/>
        <v>109.33500000000001</v>
      </c>
      <c r="AW100" s="315">
        <f t="shared" si="234"/>
        <v>109.33500000000001</v>
      </c>
      <c r="AX100" s="315">
        <f t="shared" si="235"/>
        <v>109.33500000000001</v>
      </c>
      <c r="AY100" s="315">
        <f t="shared" si="236"/>
        <v>109.33500000000001</v>
      </c>
      <c r="AZ100" s="315">
        <f t="shared" si="237"/>
        <v>109.33500000000001</v>
      </c>
      <c r="BA100" s="315">
        <f t="shared" si="238"/>
        <v>109.33500000000001</v>
      </c>
      <c r="BB100" s="315">
        <f t="shared" si="239"/>
        <v>109.33500000000001</v>
      </c>
      <c r="BC100" s="315">
        <f t="shared" si="240"/>
        <v>109.33500000000001</v>
      </c>
      <c r="BD100" s="315">
        <f t="shared" si="241"/>
        <v>109.33500000000001</v>
      </c>
      <c r="BE100" s="315">
        <f t="shared" si="242"/>
        <v>109.33500000000001</v>
      </c>
      <c r="BF100" s="315">
        <f t="shared" si="243"/>
        <v>109.33500000000001</v>
      </c>
      <c r="BG100" s="315">
        <f t="shared" si="244"/>
        <v>109.33500000000001</v>
      </c>
      <c r="BH100" s="316">
        <f t="shared" si="245"/>
        <v>109.33500000000001</v>
      </c>
      <c r="BI100" s="220"/>
    </row>
    <row r="101" spans="1:61" ht="15.75" thickBot="1" x14ac:dyDescent="0.3">
      <c r="A101" s="112" t="s">
        <v>60</v>
      </c>
      <c r="B101" s="117" t="s">
        <v>1899</v>
      </c>
      <c r="C101" s="215"/>
      <c r="D101" s="114">
        <v>1.8026237260559339E-2</v>
      </c>
      <c r="E101" s="278">
        <v>29.55</v>
      </c>
      <c r="F101" s="136">
        <v>4.21</v>
      </c>
      <c r="G101" s="204">
        <f t="shared" si="199"/>
        <v>124.4055</v>
      </c>
      <c r="H101" s="185">
        <f t="shared" si="200"/>
        <v>74.643299999999996</v>
      </c>
      <c r="I101" s="180">
        <f t="shared" si="201"/>
        <v>74.643299999999996</v>
      </c>
      <c r="J101" s="181">
        <f t="shared" si="202"/>
        <v>74.643299999999996</v>
      </c>
      <c r="K101" s="181">
        <f t="shared" si="203"/>
        <v>74.643299999999996</v>
      </c>
      <c r="L101" s="181">
        <f t="shared" si="204"/>
        <v>74.643299999999996</v>
      </c>
      <c r="M101" s="181">
        <f t="shared" si="205"/>
        <v>74.643299999999996</v>
      </c>
      <c r="N101" s="181">
        <f t="shared" si="206"/>
        <v>74.643299999999996</v>
      </c>
      <c r="O101" s="181">
        <f t="shared" si="207"/>
        <v>74.643299999999996</v>
      </c>
      <c r="P101" s="181">
        <f t="shared" si="208"/>
        <v>74.643299999999996</v>
      </c>
      <c r="Q101" s="181">
        <f t="shared" si="209"/>
        <v>74.643299999999996</v>
      </c>
      <c r="R101" s="181">
        <f t="shared" si="210"/>
        <v>74.643299999999996</v>
      </c>
      <c r="S101" s="181">
        <f t="shared" si="211"/>
        <v>74.643299999999996</v>
      </c>
      <c r="T101" s="181">
        <f t="shared" si="212"/>
        <v>74.643299999999996</v>
      </c>
      <c r="U101" s="181">
        <f t="shared" si="213"/>
        <v>74.643299999999996</v>
      </c>
      <c r="V101" s="182">
        <f t="shared" si="214"/>
        <v>74.643299999999996</v>
      </c>
      <c r="W101" s="216"/>
      <c r="X101" s="74"/>
      <c r="Y101" s="186">
        <f t="shared" si="215"/>
        <v>52.548883199999992</v>
      </c>
      <c r="Z101" s="187">
        <f t="shared" si="216"/>
        <v>22.094416800000005</v>
      </c>
      <c r="AA101" s="205">
        <f>(Y101*AF2)+Z101</f>
        <v>74.643299999999996</v>
      </c>
      <c r="AB101" s="207">
        <f t="shared" si="217"/>
        <v>74.643299999999996</v>
      </c>
      <c r="AC101" s="204">
        <f t="shared" si="218"/>
        <v>74.643299999999996</v>
      </c>
      <c r="AD101" s="204">
        <f t="shared" si="219"/>
        <v>74.643299999999996</v>
      </c>
      <c r="AE101" s="204">
        <f t="shared" si="220"/>
        <v>74.643299999999996</v>
      </c>
      <c r="AF101" s="204">
        <f t="shared" si="221"/>
        <v>74.643299999999996</v>
      </c>
      <c r="AG101" s="204">
        <f t="shared" si="222"/>
        <v>74.643299999999996</v>
      </c>
      <c r="AH101" s="204">
        <f t="shared" si="223"/>
        <v>74.643299999999996</v>
      </c>
      <c r="AI101" s="204">
        <f t="shared" si="224"/>
        <v>74.643299999999996</v>
      </c>
      <c r="AJ101" s="204">
        <f t="shared" si="225"/>
        <v>74.643299999999996</v>
      </c>
      <c r="AK101" s="204">
        <f t="shared" si="226"/>
        <v>74.643299999999996</v>
      </c>
      <c r="AL101" s="204">
        <f t="shared" si="227"/>
        <v>74.643299999999996</v>
      </c>
      <c r="AM101" s="204">
        <f t="shared" si="228"/>
        <v>74.643299999999996</v>
      </c>
      <c r="AN101" s="204">
        <f t="shared" si="229"/>
        <v>74.643299999999996</v>
      </c>
      <c r="AO101" s="205">
        <f t="shared" si="230"/>
        <v>74.643299999999996</v>
      </c>
      <c r="AP101" s="221"/>
      <c r="AR101" s="308">
        <f t="shared" si="198"/>
        <v>87.581471999999991</v>
      </c>
      <c r="AS101" s="306">
        <f t="shared" si="231"/>
        <v>36.824028000000013</v>
      </c>
      <c r="AT101" s="321">
        <f>(AR101*AY2)+AS101</f>
        <v>124.4055</v>
      </c>
      <c r="AU101" s="319">
        <f t="shared" si="232"/>
        <v>124.4055</v>
      </c>
      <c r="AV101" s="320">
        <f t="shared" si="233"/>
        <v>124.4055</v>
      </c>
      <c r="AW101" s="320">
        <f t="shared" si="234"/>
        <v>124.4055</v>
      </c>
      <c r="AX101" s="320">
        <f t="shared" si="235"/>
        <v>124.4055</v>
      </c>
      <c r="AY101" s="320">
        <f t="shared" si="236"/>
        <v>124.4055</v>
      </c>
      <c r="AZ101" s="320">
        <f t="shared" si="237"/>
        <v>124.4055</v>
      </c>
      <c r="BA101" s="320">
        <f t="shared" si="238"/>
        <v>124.4055</v>
      </c>
      <c r="BB101" s="320">
        <f t="shared" si="239"/>
        <v>124.4055</v>
      </c>
      <c r="BC101" s="320">
        <f t="shared" si="240"/>
        <v>124.4055</v>
      </c>
      <c r="BD101" s="320">
        <f t="shared" si="241"/>
        <v>124.4055</v>
      </c>
      <c r="BE101" s="320">
        <f t="shared" si="242"/>
        <v>124.4055</v>
      </c>
      <c r="BF101" s="320">
        <f t="shared" si="243"/>
        <v>124.4055</v>
      </c>
      <c r="BG101" s="320">
        <f t="shared" si="244"/>
        <v>124.4055</v>
      </c>
      <c r="BH101" s="321">
        <f t="shared" si="245"/>
        <v>124.4055</v>
      </c>
      <c r="BI101" s="221"/>
    </row>
    <row r="102" spans="1:61" x14ac:dyDescent="0.25">
      <c r="A102" s="13"/>
      <c r="B102" s="74"/>
      <c r="C102" s="209" t="s">
        <v>106</v>
      </c>
      <c r="D102" s="104">
        <f>D90+D93+D94+D95+D96</f>
        <v>0.81160516635558544</v>
      </c>
      <c r="E102" s="74"/>
      <c r="G102" s="159"/>
      <c r="H102" s="159"/>
      <c r="I102" s="159"/>
      <c r="J102" s="159"/>
      <c r="K102" s="159"/>
      <c r="L102" s="159"/>
      <c r="M102" s="159"/>
      <c r="N102" s="159"/>
      <c r="O102" s="159"/>
      <c r="P102" s="159"/>
      <c r="Q102" s="159"/>
      <c r="R102" s="159"/>
      <c r="S102" s="159"/>
      <c r="T102" s="159"/>
      <c r="U102" s="159"/>
      <c r="V102" s="159"/>
      <c r="W102" s="211"/>
      <c r="X102" s="74"/>
      <c r="Y102" s="191"/>
      <c r="Z102" s="191"/>
      <c r="AA102" s="191"/>
      <c r="AB102" s="191"/>
      <c r="AC102" s="191"/>
      <c r="AD102" s="191"/>
      <c r="AE102" s="191"/>
      <c r="AF102" s="191"/>
      <c r="AG102" s="191"/>
      <c r="AH102" s="191"/>
      <c r="AI102" s="191"/>
      <c r="AJ102" s="191"/>
      <c r="AK102" s="191"/>
      <c r="AL102" s="191"/>
      <c r="AM102" s="191"/>
      <c r="AN102" s="191"/>
      <c r="AO102" s="191"/>
      <c r="AP102" s="192"/>
      <c r="AR102" s="191"/>
      <c r="AS102" s="191"/>
      <c r="AT102" s="191"/>
      <c r="AU102" s="191"/>
      <c r="AV102" s="191"/>
      <c r="AW102" s="191"/>
      <c r="AX102" s="191"/>
      <c r="AY102" s="191"/>
      <c r="AZ102" s="191"/>
      <c r="BA102" s="191"/>
      <c r="BB102" s="191"/>
      <c r="BC102" s="191"/>
      <c r="BD102" s="191"/>
      <c r="BE102" s="191"/>
      <c r="BF102" s="191"/>
      <c r="BG102" s="191"/>
      <c r="BH102" s="191"/>
      <c r="BI102" s="192"/>
    </row>
    <row r="103" spans="1:61" ht="15.75" thickBot="1" x14ac:dyDescent="0.3">
      <c r="A103" s="13"/>
      <c r="B103" s="74"/>
      <c r="C103" s="74"/>
      <c r="D103" s="68"/>
      <c r="E103" s="74"/>
      <c r="G103" s="159"/>
      <c r="H103" s="159"/>
      <c r="I103" s="159"/>
      <c r="J103" s="159"/>
      <c r="K103" s="159"/>
      <c r="L103" s="159"/>
      <c r="M103" s="159"/>
      <c r="N103" s="159"/>
      <c r="O103" s="159"/>
      <c r="P103" s="159"/>
      <c r="Q103" s="159"/>
      <c r="R103" s="159"/>
      <c r="S103" s="159"/>
      <c r="T103" s="159"/>
      <c r="U103" s="159"/>
      <c r="V103" s="159"/>
      <c r="W103" s="211"/>
      <c r="X103" s="74"/>
      <c r="Y103" s="191"/>
      <c r="Z103" s="191"/>
      <c r="AA103" s="191"/>
      <c r="AB103" s="191"/>
      <c r="AC103" s="191"/>
      <c r="AD103" s="191"/>
      <c r="AE103" s="191"/>
      <c r="AF103" s="191"/>
      <c r="AG103" s="191"/>
      <c r="AH103" s="191"/>
      <c r="AI103" s="191"/>
      <c r="AJ103" s="191"/>
      <c r="AK103" s="191"/>
      <c r="AL103" s="191"/>
      <c r="AM103" s="191"/>
      <c r="AN103" s="191"/>
      <c r="AO103" s="191"/>
      <c r="AP103" s="192"/>
      <c r="AR103" s="191"/>
      <c r="AS103" s="191"/>
      <c r="AT103" s="191"/>
      <c r="AU103" s="191"/>
      <c r="AV103" s="191"/>
      <c r="AW103" s="191"/>
      <c r="AX103" s="191"/>
      <c r="AY103" s="191"/>
      <c r="AZ103" s="191"/>
      <c r="BA103" s="191"/>
      <c r="BB103" s="191"/>
      <c r="BC103" s="191"/>
      <c r="BD103" s="191"/>
      <c r="BE103" s="191"/>
      <c r="BF103" s="191"/>
      <c r="BG103" s="191"/>
      <c r="BH103" s="191"/>
      <c r="BI103" s="192"/>
    </row>
    <row r="104" spans="1:61" x14ac:dyDescent="0.25">
      <c r="A104" s="118"/>
      <c r="B104" s="137"/>
      <c r="C104" s="137"/>
      <c r="D104" s="123"/>
      <c r="E104" s="137"/>
      <c r="F104" s="147"/>
      <c r="G104" s="217"/>
      <c r="H104" s="163"/>
      <c r="I104" s="164" t="s">
        <v>89</v>
      </c>
      <c r="J104" s="169"/>
      <c r="K104" s="169"/>
      <c r="L104" s="169"/>
      <c r="M104" s="169"/>
      <c r="N104" s="169"/>
      <c r="O104" s="169"/>
      <c r="P104" s="169"/>
      <c r="Q104" s="169"/>
      <c r="R104" s="169"/>
      <c r="S104" s="169"/>
      <c r="T104" s="169"/>
      <c r="U104" s="169"/>
      <c r="V104" s="170"/>
      <c r="W104" s="195"/>
      <c r="X104" s="74"/>
      <c r="Y104" s="222"/>
      <c r="Z104" s="217"/>
      <c r="AA104" s="163"/>
      <c r="AB104" s="164" t="s">
        <v>1878</v>
      </c>
      <c r="AC104" s="169"/>
      <c r="AD104" s="169"/>
      <c r="AE104" s="169"/>
      <c r="AF104" s="169"/>
      <c r="AG104" s="169"/>
      <c r="AH104" s="169"/>
      <c r="AI104" s="169"/>
      <c r="AJ104" s="169"/>
      <c r="AK104" s="169"/>
      <c r="AL104" s="169"/>
      <c r="AM104" s="169"/>
      <c r="AN104" s="169"/>
      <c r="AO104" s="170"/>
      <c r="AP104" s="195"/>
      <c r="AR104" s="222"/>
      <c r="AS104" s="217"/>
      <c r="AT104" s="163"/>
      <c r="AU104" s="164" t="s">
        <v>1983</v>
      </c>
      <c r="AV104" s="169"/>
      <c r="AW104" s="169"/>
      <c r="AX104" s="169"/>
      <c r="AY104" s="169"/>
      <c r="AZ104" s="169"/>
      <c r="BA104" s="169"/>
      <c r="BB104" s="169"/>
      <c r="BC104" s="169"/>
      <c r="BD104" s="169"/>
      <c r="BE104" s="169"/>
      <c r="BF104" s="169"/>
      <c r="BG104" s="169"/>
      <c r="BH104" s="170"/>
      <c r="BI104" s="195"/>
    </row>
    <row r="105" spans="1:61" ht="30" x14ac:dyDescent="0.25">
      <c r="A105" s="119"/>
      <c r="B105" s="138"/>
      <c r="C105" s="138"/>
      <c r="D105" s="124"/>
      <c r="E105" s="138"/>
      <c r="F105" s="148"/>
      <c r="G105" s="219"/>
      <c r="H105" s="172"/>
      <c r="I105" s="77" t="s">
        <v>1900</v>
      </c>
      <c r="J105" s="75" t="s">
        <v>1901</v>
      </c>
      <c r="K105" s="75" t="s">
        <v>1902</v>
      </c>
      <c r="L105" s="75" t="s">
        <v>1903</v>
      </c>
      <c r="M105" s="75" t="s">
        <v>1904</v>
      </c>
      <c r="N105" s="75" t="s">
        <v>1905</v>
      </c>
      <c r="O105" s="75" t="s">
        <v>1906</v>
      </c>
      <c r="P105" s="75" t="s">
        <v>1907</v>
      </c>
      <c r="Q105" s="75" t="s">
        <v>1908</v>
      </c>
      <c r="R105" s="75" t="s">
        <v>1909</v>
      </c>
      <c r="S105" s="75" t="s">
        <v>1910</v>
      </c>
      <c r="T105" s="75" t="s">
        <v>1911</v>
      </c>
      <c r="U105" s="75" t="s">
        <v>1912</v>
      </c>
      <c r="V105" s="78" t="s">
        <v>1913</v>
      </c>
      <c r="W105" s="101" t="s">
        <v>1914</v>
      </c>
      <c r="X105" s="74"/>
      <c r="Y105" s="223"/>
      <c r="Z105" s="219"/>
      <c r="AA105" s="172"/>
      <c r="AB105" s="77" t="s">
        <v>1900</v>
      </c>
      <c r="AC105" s="75" t="s">
        <v>1901</v>
      </c>
      <c r="AD105" s="75" t="s">
        <v>1902</v>
      </c>
      <c r="AE105" s="75" t="s">
        <v>1903</v>
      </c>
      <c r="AF105" s="75" t="s">
        <v>1904</v>
      </c>
      <c r="AG105" s="75" t="s">
        <v>1905</v>
      </c>
      <c r="AH105" s="75" t="s">
        <v>1906</v>
      </c>
      <c r="AI105" s="75" t="s">
        <v>1907</v>
      </c>
      <c r="AJ105" s="75" t="s">
        <v>1908</v>
      </c>
      <c r="AK105" s="75" t="s">
        <v>1909</v>
      </c>
      <c r="AL105" s="75" t="s">
        <v>1910</v>
      </c>
      <c r="AM105" s="75" t="s">
        <v>1911</v>
      </c>
      <c r="AN105" s="75" t="s">
        <v>1912</v>
      </c>
      <c r="AO105" s="78" t="s">
        <v>1913</v>
      </c>
      <c r="AP105" s="101" t="s">
        <v>1914</v>
      </c>
      <c r="AR105" s="223"/>
      <c r="AS105" s="219"/>
      <c r="AT105" s="172"/>
      <c r="AU105" s="77" t="s">
        <v>1900</v>
      </c>
      <c r="AV105" s="75" t="s">
        <v>1901</v>
      </c>
      <c r="AW105" s="75" t="s">
        <v>1902</v>
      </c>
      <c r="AX105" s="75" t="s">
        <v>1903</v>
      </c>
      <c r="AY105" s="75" t="s">
        <v>1904</v>
      </c>
      <c r="AZ105" s="75" t="s">
        <v>1905</v>
      </c>
      <c r="BA105" s="75" t="s">
        <v>1906</v>
      </c>
      <c r="BB105" s="75" t="s">
        <v>1907</v>
      </c>
      <c r="BC105" s="75" t="s">
        <v>1908</v>
      </c>
      <c r="BD105" s="75" t="s">
        <v>1909</v>
      </c>
      <c r="BE105" s="75" t="s">
        <v>1910</v>
      </c>
      <c r="BF105" s="75" t="s">
        <v>1911</v>
      </c>
      <c r="BG105" s="75" t="s">
        <v>1912</v>
      </c>
      <c r="BH105" s="78" t="s">
        <v>1913</v>
      </c>
      <c r="BI105" s="101" t="s">
        <v>1914</v>
      </c>
    </row>
    <row r="106" spans="1:61" s="65" customFormat="1" ht="60" customHeight="1" x14ac:dyDescent="0.25">
      <c r="A106" s="125" t="s">
        <v>75</v>
      </c>
      <c r="B106" s="116"/>
      <c r="C106" s="116"/>
      <c r="D106" s="3" t="s">
        <v>88</v>
      </c>
      <c r="E106" s="4" t="s">
        <v>3</v>
      </c>
      <c r="F106" s="5" t="s">
        <v>4</v>
      </c>
      <c r="G106" s="5" t="s">
        <v>1918</v>
      </c>
      <c r="H106" s="85" t="s">
        <v>91</v>
      </c>
      <c r="I106" s="31" t="s">
        <v>93</v>
      </c>
      <c r="J106" s="1" t="s">
        <v>93</v>
      </c>
      <c r="K106" s="1" t="s">
        <v>93</v>
      </c>
      <c r="L106" s="1" t="s">
        <v>93</v>
      </c>
      <c r="M106" s="1" t="s">
        <v>93</v>
      </c>
      <c r="N106" s="1" t="s">
        <v>93</v>
      </c>
      <c r="O106" s="1" t="s">
        <v>93</v>
      </c>
      <c r="P106" s="1" t="s">
        <v>93</v>
      </c>
      <c r="Q106" s="1" t="s">
        <v>93</v>
      </c>
      <c r="R106" s="1" t="s">
        <v>93</v>
      </c>
      <c r="S106" s="1" t="s">
        <v>93</v>
      </c>
      <c r="T106" s="1" t="s">
        <v>93</v>
      </c>
      <c r="U106" s="1" t="s">
        <v>93</v>
      </c>
      <c r="V106" s="32" t="s">
        <v>93</v>
      </c>
      <c r="W106" s="33" t="s">
        <v>93</v>
      </c>
      <c r="Y106" s="31" t="s">
        <v>1881</v>
      </c>
      <c r="Z106" s="1" t="s">
        <v>1879</v>
      </c>
      <c r="AA106" s="32" t="s">
        <v>1882</v>
      </c>
      <c r="AB106" s="31" t="s">
        <v>93</v>
      </c>
      <c r="AC106" s="1" t="s">
        <v>93</v>
      </c>
      <c r="AD106" s="1" t="s">
        <v>93</v>
      </c>
      <c r="AE106" s="1" t="s">
        <v>93</v>
      </c>
      <c r="AF106" s="1" t="s">
        <v>93</v>
      </c>
      <c r="AG106" s="1" t="s">
        <v>93</v>
      </c>
      <c r="AH106" s="1" t="s">
        <v>93</v>
      </c>
      <c r="AI106" s="1" t="s">
        <v>93</v>
      </c>
      <c r="AJ106" s="1" t="s">
        <v>93</v>
      </c>
      <c r="AK106" s="1" t="s">
        <v>93</v>
      </c>
      <c r="AL106" s="1" t="s">
        <v>93</v>
      </c>
      <c r="AM106" s="1" t="s">
        <v>93</v>
      </c>
      <c r="AN106" s="1" t="s">
        <v>93</v>
      </c>
      <c r="AO106" s="32" t="s">
        <v>93</v>
      </c>
      <c r="AP106" s="33" t="s">
        <v>93</v>
      </c>
      <c r="AR106" s="31" t="s">
        <v>1881</v>
      </c>
      <c r="AS106" s="1" t="s">
        <v>1879</v>
      </c>
      <c r="AT106" s="32" t="s">
        <v>1882</v>
      </c>
      <c r="AU106" s="31" t="s">
        <v>93</v>
      </c>
      <c r="AV106" s="1" t="s">
        <v>93</v>
      </c>
      <c r="AW106" s="1" t="s">
        <v>93</v>
      </c>
      <c r="AX106" s="1" t="s">
        <v>93</v>
      </c>
      <c r="AY106" s="1" t="s">
        <v>93</v>
      </c>
      <c r="AZ106" s="1" t="s">
        <v>93</v>
      </c>
      <c r="BA106" s="1" t="s">
        <v>93</v>
      </c>
      <c r="BB106" s="1" t="s">
        <v>93</v>
      </c>
      <c r="BC106" s="1" t="s">
        <v>93</v>
      </c>
      <c r="BD106" s="1" t="s">
        <v>93</v>
      </c>
      <c r="BE106" s="1" t="s">
        <v>93</v>
      </c>
      <c r="BF106" s="1" t="s">
        <v>93</v>
      </c>
      <c r="BG106" s="1" t="s">
        <v>93</v>
      </c>
      <c r="BH106" s="32" t="s">
        <v>93</v>
      </c>
      <c r="BI106" s="33" t="s">
        <v>93</v>
      </c>
    </row>
    <row r="107" spans="1:61" ht="15.75" thickBot="1" x14ac:dyDescent="0.3">
      <c r="A107" s="126" t="s">
        <v>75</v>
      </c>
      <c r="B107" s="215"/>
      <c r="C107" s="215"/>
      <c r="D107" s="127">
        <v>1</v>
      </c>
      <c r="E107" s="187">
        <v>99.88</v>
      </c>
      <c r="F107" s="136">
        <v>1</v>
      </c>
      <c r="G107" s="187">
        <f>E107*F107</f>
        <v>99.88</v>
      </c>
      <c r="H107" s="185">
        <f>G107*0.6</f>
        <v>59.927999999999997</v>
      </c>
      <c r="I107" s="207">
        <f t="shared" ref="I107:W107" si="246">H107</f>
        <v>59.927999999999997</v>
      </c>
      <c r="J107" s="204">
        <f t="shared" si="246"/>
        <v>59.927999999999997</v>
      </c>
      <c r="K107" s="204">
        <f t="shared" si="246"/>
        <v>59.927999999999997</v>
      </c>
      <c r="L107" s="204">
        <f t="shared" si="246"/>
        <v>59.927999999999997</v>
      </c>
      <c r="M107" s="204">
        <f t="shared" si="246"/>
        <v>59.927999999999997</v>
      </c>
      <c r="N107" s="204">
        <f t="shared" si="246"/>
        <v>59.927999999999997</v>
      </c>
      <c r="O107" s="204">
        <f t="shared" si="246"/>
        <v>59.927999999999997</v>
      </c>
      <c r="P107" s="204">
        <f t="shared" si="246"/>
        <v>59.927999999999997</v>
      </c>
      <c r="Q107" s="204">
        <f t="shared" si="246"/>
        <v>59.927999999999997</v>
      </c>
      <c r="R107" s="204">
        <f t="shared" si="246"/>
        <v>59.927999999999997</v>
      </c>
      <c r="S107" s="204">
        <f t="shared" si="246"/>
        <v>59.927999999999997</v>
      </c>
      <c r="T107" s="204">
        <f t="shared" si="246"/>
        <v>59.927999999999997</v>
      </c>
      <c r="U107" s="204">
        <f t="shared" si="246"/>
        <v>59.927999999999997</v>
      </c>
      <c r="V107" s="205">
        <f t="shared" si="246"/>
        <v>59.927999999999997</v>
      </c>
      <c r="W107" s="224">
        <f t="shared" si="246"/>
        <v>59.927999999999997</v>
      </c>
      <c r="X107" s="74"/>
      <c r="Y107" s="207">
        <f>H107*0.704</f>
        <v>42.189311999999994</v>
      </c>
      <c r="Z107" s="204">
        <f>H107-Y107</f>
        <v>17.738688000000003</v>
      </c>
      <c r="AA107" s="205">
        <f>(Y107*AF2)+Z107</f>
        <v>59.927999999999997</v>
      </c>
      <c r="AB107" s="207">
        <f>AA107</f>
        <v>59.927999999999997</v>
      </c>
      <c r="AC107" s="204">
        <f>AA107</f>
        <v>59.927999999999997</v>
      </c>
      <c r="AD107" s="204">
        <f>AA107</f>
        <v>59.927999999999997</v>
      </c>
      <c r="AE107" s="204">
        <f>AA107</f>
        <v>59.927999999999997</v>
      </c>
      <c r="AF107" s="204">
        <f>AA107</f>
        <v>59.927999999999997</v>
      </c>
      <c r="AG107" s="204">
        <f>AA107</f>
        <v>59.927999999999997</v>
      </c>
      <c r="AH107" s="204">
        <f>AA107</f>
        <v>59.927999999999997</v>
      </c>
      <c r="AI107" s="204">
        <f>AA107</f>
        <v>59.927999999999997</v>
      </c>
      <c r="AJ107" s="204">
        <f>AA107</f>
        <v>59.927999999999997</v>
      </c>
      <c r="AK107" s="204">
        <f>AA107</f>
        <v>59.927999999999997</v>
      </c>
      <c r="AL107" s="204">
        <f>AA107</f>
        <v>59.927999999999997</v>
      </c>
      <c r="AM107" s="204">
        <f>AA107</f>
        <v>59.927999999999997</v>
      </c>
      <c r="AN107" s="204">
        <f>AA107</f>
        <v>59.927999999999997</v>
      </c>
      <c r="AO107" s="205">
        <f>AA107</f>
        <v>59.927999999999997</v>
      </c>
      <c r="AP107" s="224">
        <f>AA107</f>
        <v>59.927999999999997</v>
      </c>
      <c r="AR107" s="319">
        <f>G107*0.704</f>
        <v>70.315519999999992</v>
      </c>
      <c r="AS107" s="320">
        <f>G107-AR107</f>
        <v>29.564480000000003</v>
      </c>
      <c r="AT107" s="321">
        <f>(AR107*AY2)+AS107</f>
        <v>99.88</v>
      </c>
      <c r="AU107" s="319">
        <f>AT107</f>
        <v>99.88</v>
      </c>
      <c r="AV107" s="320">
        <f>AT107</f>
        <v>99.88</v>
      </c>
      <c r="AW107" s="320">
        <f>AT107</f>
        <v>99.88</v>
      </c>
      <c r="AX107" s="320">
        <f>AT107</f>
        <v>99.88</v>
      </c>
      <c r="AY107" s="320">
        <f>AT107</f>
        <v>99.88</v>
      </c>
      <c r="AZ107" s="320">
        <f>AT107</f>
        <v>99.88</v>
      </c>
      <c r="BA107" s="320">
        <f>AT107</f>
        <v>99.88</v>
      </c>
      <c r="BB107" s="320">
        <f>AT107</f>
        <v>99.88</v>
      </c>
      <c r="BC107" s="320">
        <f>AT107</f>
        <v>99.88</v>
      </c>
      <c r="BD107" s="320">
        <f>AT107</f>
        <v>99.88</v>
      </c>
      <c r="BE107" s="320">
        <f>AT107</f>
        <v>99.88</v>
      </c>
      <c r="BF107" s="320">
        <f>AT107</f>
        <v>99.88</v>
      </c>
      <c r="BG107" s="320">
        <f>AT107</f>
        <v>99.88</v>
      </c>
      <c r="BH107" s="321">
        <f>AT107</f>
        <v>99.88</v>
      </c>
      <c r="BI107" s="224">
        <f>AT107</f>
        <v>99.88</v>
      </c>
    </row>
    <row r="108" spans="1:61" x14ac:dyDescent="0.25">
      <c r="A108" s="74"/>
      <c r="B108" s="74"/>
      <c r="C108" s="74"/>
      <c r="E108" s="74"/>
      <c r="G108" s="74"/>
      <c r="H108" s="159"/>
      <c r="I108" s="74"/>
      <c r="J108" s="74"/>
      <c r="K108" s="74"/>
      <c r="L108" s="74"/>
      <c r="M108" s="74"/>
      <c r="N108" s="74"/>
      <c r="O108" s="74"/>
      <c r="P108" s="74"/>
      <c r="Q108" s="74"/>
      <c r="R108" s="74"/>
      <c r="S108" s="74"/>
      <c r="T108" s="74"/>
      <c r="U108" s="74"/>
      <c r="V108" s="74"/>
      <c r="W108" s="211"/>
      <c r="X108" s="74"/>
      <c r="Y108" s="74"/>
      <c r="Z108" s="74"/>
      <c r="AA108" s="74"/>
      <c r="AB108" s="74"/>
      <c r="AC108" s="74"/>
      <c r="AD108" s="74"/>
      <c r="AE108" s="74"/>
      <c r="AF108" s="74"/>
      <c r="AG108" s="74"/>
      <c r="AH108" s="74"/>
      <c r="AI108" s="74"/>
      <c r="AJ108" s="74"/>
      <c r="AK108" s="74"/>
      <c r="AL108" s="74"/>
      <c r="AM108" s="74"/>
      <c r="AN108" s="74"/>
      <c r="AO108" s="74"/>
      <c r="AP108" s="74"/>
      <c r="AR108" s="74"/>
      <c r="AS108" s="74"/>
      <c r="AT108" s="74"/>
      <c r="AU108" s="74"/>
      <c r="AV108" s="74"/>
      <c r="AW108" s="74"/>
      <c r="AX108" s="74"/>
      <c r="AY108" s="74"/>
      <c r="AZ108" s="74"/>
      <c r="BA108" s="74"/>
      <c r="BB108" s="74"/>
      <c r="BC108" s="74"/>
      <c r="BD108" s="74"/>
      <c r="BE108" s="74"/>
      <c r="BF108" s="74"/>
      <c r="BG108" s="74"/>
      <c r="BH108" s="74"/>
      <c r="BI108" s="74"/>
    </row>
    <row r="109" spans="1:61" ht="15.75" thickBot="1" x14ac:dyDescent="0.3">
      <c r="A109" s="74"/>
      <c r="B109" s="74"/>
      <c r="C109" s="74"/>
      <c r="E109" s="74"/>
      <c r="G109" s="74"/>
      <c r="H109" s="159"/>
      <c r="I109" s="74"/>
      <c r="J109" s="74"/>
      <c r="K109" s="74"/>
      <c r="L109" s="74"/>
      <c r="M109" s="74"/>
      <c r="N109" s="74"/>
      <c r="O109" s="74"/>
      <c r="P109" s="74"/>
      <c r="Q109" s="74"/>
      <c r="R109" s="74"/>
      <c r="S109" s="74"/>
      <c r="T109" s="74"/>
      <c r="U109" s="74"/>
      <c r="V109" s="74"/>
      <c r="W109" s="211"/>
      <c r="X109" s="74"/>
      <c r="Y109" s="74"/>
      <c r="Z109" s="74"/>
      <c r="AA109" s="74"/>
      <c r="AB109" s="74"/>
      <c r="AC109" s="74"/>
      <c r="AD109" s="74"/>
      <c r="AE109" s="74"/>
      <c r="AF109" s="74"/>
      <c r="AG109" s="74"/>
      <c r="AH109" s="74"/>
      <c r="AI109" s="74"/>
      <c r="AJ109" s="74"/>
      <c r="AK109" s="74"/>
      <c r="AL109" s="74"/>
      <c r="AM109" s="74"/>
      <c r="AN109" s="74"/>
      <c r="AO109" s="74"/>
      <c r="AP109" s="74"/>
      <c r="AR109" s="74"/>
      <c r="AS109" s="74"/>
      <c r="AT109" s="74"/>
      <c r="AU109" s="74"/>
      <c r="AV109" s="74"/>
      <c r="AW109" s="74"/>
      <c r="AX109" s="74"/>
      <c r="AY109" s="74"/>
      <c r="AZ109" s="74"/>
      <c r="BA109" s="74"/>
      <c r="BB109" s="74"/>
      <c r="BC109" s="74"/>
      <c r="BD109" s="74"/>
      <c r="BE109" s="74"/>
      <c r="BF109" s="74"/>
      <c r="BG109" s="74"/>
      <c r="BH109" s="74"/>
      <c r="BI109" s="74"/>
    </row>
    <row r="110" spans="1:61" x14ac:dyDescent="0.25">
      <c r="A110" s="193"/>
      <c r="B110" s="140"/>
      <c r="C110" s="140"/>
      <c r="D110" s="129"/>
      <c r="E110" s="140"/>
      <c r="F110" s="150"/>
      <c r="G110" s="140"/>
      <c r="H110" s="194"/>
      <c r="I110" s="169" t="s">
        <v>89</v>
      </c>
      <c r="J110" s="169"/>
      <c r="K110" s="169"/>
      <c r="L110" s="169"/>
      <c r="M110" s="169"/>
      <c r="N110" s="169"/>
      <c r="O110" s="169"/>
      <c r="P110" s="169"/>
      <c r="Q110" s="169"/>
      <c r="R110" s="169"/>
      <c r="S110" s="169"/>
      <c r="T110" s="169"/>
      <c r="U110" s="169"/>
      <c r="V110" s="170"/>
      <c r="W110" s="195"/>
      <c r="X110" s="74"/>
      <c r="Y110" s="162"/>
      <c r="Z110" s="137"/>
      <c r="AA110" s="168"/>
      <c r="AB110" s="164" t="s">
        <v>1927</v>
      </c>
      <c r="AC110" s="165"/>
      <c r="AD110" s="165"/>
      <c r="AE110" s="165"/>
      <c r="AF110" s="165"/>
      <c r="AG110" s="165"/>
      <c r="AH110" s="165"/>
      <c r="AI110" s="165"/>
      <c r="AJ110" s="165"/>
      <c r="AK110" s="165"/>
      <c r="AL110" s="165"/>
      <c r="AM110" s="165"/>
      <c r="AN110" s="165"/>
      <c r="AO110" s="165"/>
      <c r="AP110" s="167"/>
      <c r="AR110" s="193"/>
      <c r="AS110" s="140"/>
      <c r="AT110" s="218"/>
      <c r="AU110" s="164" t="s">
        <v>1983</v>
      </c>
      <c r="AV110" s="165"/>
      <c r="AW110" s="165"/>
      <c r="AX110" s="165"/>
      <c r="AY110" s="165"/>
      <c r="AZ110" s="165"/>
      <c r="BA110" s="165"/>
      <c r="BB110" s="165"/>
      <c r="BC110" s="165"/>
      <c r="BD110" s="165"/>
      <c r="BE110" s="165"/>
      <c r="BF110" s="165"/>
      <c r="BG110" s="165"/>
      <c r="BH110" s="165"/>
      <c r="BI110" s="166"/>
    </row>
    <row r="111" spans="1:61" s="65" customFormat="1" ht="60" customHeight="1" x14ac:dyDescent="0.25">
      <c r="A111" s="130" t="s">
        <v>1915</v>
      </c>
      <c r="B111" s="116"/>
      <c r="C111" s="116"/>
      <c r="D111" s="3" t="s">
        <v>88</v>
      </c>
      <c r="E111" s="4" t="s">
        <v>3</v>
      </c>
      <c r="F111" s="5" t="s">
        <v>4</v>
      </c>
      <c r="G111" s="5" t="s">
        <v>1918</v>
      </c>
      <c r="H111" s="131" t="s">
        <v>90</v>
      </c>
      <c r="I111" s="79" t="s">
        <v>1900</v>
      </c>
      <c r="J111" s="75" t="s">
        <v>1901</v>
      </c>
      <c r="K111" s="75" t="s">
        <v>1902</v>
      </c>
      <c r="L111" s="75" t="s">
        <v>1903</v>
      </c>
      <c r="M111" s="75" t="s">
        <v>1904</v>
      </c>
      <c r="N111" s="75" t="s">
        <v>1905</v>
      </c>
      <c r="O111" s="75" t="s">
        <v>1906</v>
      </c>
      <c r="P111" s="75" t="s">
        <v>1907</v>
      </c>
      <c r="Q111" s="75" t="s">
        <v>1908</v>
      </c>
      <c r="R111" s="75" t="s">
        <v>1909</v>
      </c>
      <c r="S111" s="75" t="s">
        <v>1910</v>
      </c>
      <c r="T111" s="75" t="s">
        <v>1911</v>
      </c>
      <c r="U111" s="75" t="s">
        <v>1912</v>
      </c>
      <c r="V111" s="78" t="s">
        <v>1913</v>
      </c>
      <c r="W111" s="101" t="s">
        <v>1914</v>
      </c>
      <c r="Y111" s="31" t="s">
        <v>1881</v>
      </c>
      <c r="Z111" s="1" t="s">
        <v>1879</v>
      </c>
      <c r="AA111" s="32" t="s">
        <v>1882</v>
      </c>
      <c r="AB111" s="77" t="s">
        <v>1900</v>
      </c>
      <c r="AC111" s="75" t="s">
        <v>1901</v>
      </c>
      <c r="AD111" s="75" t="s">
        <v>1902</v>
      </c>
      <c r="AE111" s="75" t="s">
        <v>1903</v>
      </c>
      <c r="AF111" s="75" t="s">
        <v>1904</v>
      </c>
      <c r="AG111" s="75" t="s">
        <v>1905</v>
      </c>
      <c r="AH111" s="75" t="s">
        <v>1906</v>
      </c>
      <c r="AI111" s="75" t="s">
        <v>1907</v>
      </c>
      <c r="AJ111" s="75" t="s">
        <v>1908</v>
      </c>
      <c r="AK111" s="75" t="s">
        <v>1909</v>
      </c>
      <c r="AL111" s="75" t="s">
        <v>1910</v>
      </c>
      <c r="AM111" s="75" t="s">
        <v>1911</v>
      </c>
      <c r="AN111" s="75" t="s">
        <v>1912</v>
      </c>
      <c r="AO111" s="76" t="s">
        <v>1913</v>
      </c>
      <c r="AP111" s="101" t="s">
        <v>1914</v>
      </c>
      <c r="AR111" s="31" t="s">
        <v>1881</v>
      </c>
      <c r="AS111" s="1" t="s">
        <v>1879</v>
      </c>
      <c r="AT111" s="32" t="s">
        <v>1882</v>
      </c>
      <c r="AU111" s="77" t="s">
        <v>1900</v>
      </c>
      <c r="AV111" s="75" t="s">
        <v>1901</v>
      </c>
      <c r="AW111" s="75" t="s">
        <v>1902</v>
      </c>
      <c r="AX111" s="75" t="s">
        <v>1903</v>
      </c>
      <c r="AY111" s="75" t="s">
        <v>1904</v>
      </c>
      <c r="AZ111" s="75" t="s">
        <v>1905</v>
      </c>
      <c r="BA111" s="75" t="s">
        <v>1906</v>
      </c>
      <c r="BB111" s="75" t="s">
        <v>1907</v>
      </c>
      <c r="BC111" s="75" t="s">
        <v>1908</v>
      </c>
      <c r="BD111" s="75" t="s">
        <v>1909</v>
      </c>
      <c r="BE111" s="75" t="s">
        <v>1910</v>
      </c>
      <c r="BF111" s="75" t="s">
        <v>1911</v>
      </c>
      <c r="BG111" s="75" t="s">
        <v>1912</v>
      </c>
      <c r="BH111" s="76" t="s">
        <v>1913</v>
      </c>
      <c r="BI111" s="78" t="s">
        <v>1914</v>
      </c>
    </row>
    <row r="112" spans="1:61" x14ac:dyDescent="0.25">
      <c r="A112" s="225" t="s">
        <v>70</v>
      </c>
      <c r="B112" s="73"/>
      <c r="C112" s="73"/>
      <c r="D112" s="66">
        <f t="shared" ref="D112:W112" si="247">D15</f>
        <v>9.0999999999999998E-2</v>
      </c>
      <c r="E112" s="199">
        <f t="shared" si="247"/>
        <v>104.63</v>
      </c>
      <c r="F112" s="155">
        <f t="shared" si="247"/>
        <v>1.86</v>
      </c>
      <c r="G112" s="199">
        <f t="shared" si="247"/>
        <v>194.61179999999999</v>
      </c>
      <c r="H112" s="174">
        <f t="shared" si="247"/>
        <v>116.76707999999999</v>
      </c>
      <c r="I112" s="226">
        <f t="shared" si="247"/>
        <v>116.76707999999999</v>
      </c>
      <c r="J112" s="226">
        <f t="shared" si="247"/>
        <v>116.76707999999999</v>
      </c>
      <c r="K112" s="226">
        <f t="shared" si="247"/>
        <v>116.76707999999999</v>
      </c>
      <c r="L112" s="226">
        <f t="shared" si="247"/>
        <v>116.76707999999999</v>
      </c>
      <c r="M112" s="226">
        <f t="shared" si="247"/>
        <v>116.76707999999999</v>
      </c>
      <c r="N112" s="226">
        <f t="shared" si="247"/>
        <v>116.76707999999999</v>
      </c>
      <c r="O112" s="226">
        <f t="shared" si="247"/>
        <v>116.76707999999999</v>
      </c>
      <c r="P112" s="226">
        <f t="shared" si="247"/>
        <v>116.76707999999999</v>
      </c>
      <c r="Q112" s="226">
        <f t="shared" si="247"/>
        <v>116.76707999999999</v>
      </c>
      <c r="R112" s="226">
        <f t="shared" si="247"/>
        <v>116.76707999999999</v>
      </c>
      <c r="S112" s="226">
        <f t="shared" si="247"/>
        <v>116.76707999999999</v>
      </c>
      <c r="T112" s="226">
        <f t="shared" si="247"/>
        <v>116.76707999999999</v>
      </c>
      <c r="U112" s="226">
        <f t="shared" si="247"/>
        <v>116.76707999999999</v>
      </c>
      <c r="V112" s="227">
        <f t="shared" si="247"/>
        <v>116.76707999999999</v>
      </c>
      <c r="W112" s="228">
        <f t="shared" si="247"/>
        <v>116.76707999999999</v>
      </c>
      <c r="X112" s="74"/>
      <c r="Y112" s="180">
        <f t="shared" ref="Y112:AP112" si="248">Y15</f>
        <v>82.204024319999988</v>
      </c>
      <c r="Z112" s="181">
        <f t="shared" si="248"/>
        <v>34.563055680000005</v>
      </c>
      <c r="AA112" s="182">
        <f t="shared" si="248"/>
        <v>116.76707999999999</v>
      </c>
      <c r="AB112" s="180">
        <f t="shared" si="248"/>
        <v>116.76707999999999</v>
      </c>
      <c r="AC112" s="181">
        <f t="shared" si="248"/>
        <v>116.76707999999999</v>
      </c>
      <c r="AD112" s="181">
        <f t="shared" si="248"/>
        <v>116.76707999999999</v>
      </c>
      <c r="AE112" s="181">
        <f t="shared" si="248"/>
        <v>116.76707999999999</v>
      </c>
      <c r="AF112" s="181">
        <f t="shared" si="248"/>
        <v>116.76707999999999</v>
      </c>
      <c r="AG112" s="181">
        <f t="shared" si="248"/>
        <v>116.76707999999999</v>
      </c>
      <c r="AH112" s="181">
        <f t="shared" si="248"/>
        <v>116.76707999999999</v>
      </c>
      <c r="AI112" s="181">
        <f t="shared" si="248"/>
        <v>116.76707999999999</v>
      </c>
      <c r="AJ112" s="181">
        <f t="shared" si="248"/>
        <v>116.76707999999999</v>
      </c>
      <c r="AK112" s="181">
        <f t="shared" si="248"/>
        <v>116.76707999999999</v>
      </c>
      <c r="AL112" s="181">
        <f t="shared" si="248"/>
        <v>116.76707999999999</v>
      </c>
      <c r="AM112" s="181">
        <f t="shared" si="248"/>
        <v>116.76707999999999</v>
      </c>
      <c r="AN112" s="181">
        <f t="shared" si="248"/>
        <v>116.76707999999999</v>
      </c>
      <c r="AO112" s="198">
        <f t="shared" si="248"/>
        <v>116.76707999999999</v>
      </c>
      <c r="AP112" s="228">
        <f t="shared" si="248"/>
        <v>116.76707999999999</v>
      </c>
      <c r="AR112" s="180">
        <f t="shared" ref="AR112:BI112" si="249">AR15</f>
        <v>137.00670719999999</v>
      </c>
      <c r="AS112" s="181">
        <f t="shared" si="249"/>
        <v>57.605092799999994</v>
      </c>
      <c r="AT112" s="182">
        <f t="shared" si="249"/>
        <v>194.61179999999999</v>
      </c>
      <c r="AU112" s="180">
        <f t="shared" si="249"/>
        <v>194.61179999999999</v>
      </c>
      <c r="AV112" s="181">
        <f t="shared" si="249"/>
        <v>194.61179999999999</v>
      </c>
      <c r="AW112" s="181">
        <f t="shared" si="249"/>
        <v>194.61179999999999</v>
      </c>
      <c r="AX112" s="181">
        <f t="shared" si="249"/>
        <v>194.61179999999999</v>
      </c>
      <c r="AY112" s="181">
        <f t="shared" si="249"/>
        <v>194.61179999999999</v>
      </c>
      <c r="AZ112" s="181">
        <f t="shared" si="249"/>
        <v>194.61179999999999</v>
      </c>
      <c r="BA112" s="181">
        <f t="shared" si="249"/>
        <v>194.61179999999999</v>
      </c>
      <c r="BB112" s="181">
        <f t="shared" si="249"/>
        <v>194.61179999999999</v>
      </c>
      <c r="BC112" s="181">
        <f t="shared" si="249"/>
        <v>194.61179999999999</v>
      </c>
      <c r="BD112" s="181">
        <f t="shared" si="249"/>
        <v>194.61179999999999</v>
      </c>
      <c r="BE112" s="181">
        <f t="shared" si="249"/>
        <v>194.61179999999999</v>
      </c>
      <c r="BF112" s="181">
        <f t="shared" si="249"/>
        <v>194.61179999999999</v>
      </c>
      <c r="BG112" s="181">
        <f t="shared" si="249"/>
        <v>194.61179999999999</v>
      </c>
      <c r="BH112" s="181">
        <f t="shared" si="249"/>
        <v>194.61179999999999</v>
      </c>
      <c r="BI112" s="238">
        <f t="shared" si="249"/>
        <v>194.61179999999999</v>
      </c>
    </row>
    <row r="113" spans="1:61" x14ac:dyDescent="0.25">
      <c r="A113" s="225" t="s">
        <v>71</v>
      </c>
      <c r="B113" s="73"/>
      <c r="C113" s="73"/>
      <c r="D113" s="66">
        <f t="shared" ref="D113:W113" si="250">D39</f>
        <v>0.308</v>
      </c>
      <c r="E113" s="199">
        <f t="shared" si="250"/>
        <v>78.930000000000007</v>
      </c>
      <c r="F113" s="155">
        <f t="shared" si="250"/>
        <v>1.33</v>
      </c>
      <c r="G113" s="199">
        <f t="shared" si="250"/>
        <v>104.97690000000001</v>
      </c>
      <c r="H113" s="174">
        <f t="shared" si="250"/>
        <v>104.97690000000001</v>
      </c>
      <c r="I113" s="226">
        <f t="shared" si="250"/>
        <v>314.93070000000006</v>
      </c>
      <c r="J113" s="226">
        <f t="shared" si="250"/>
        <v>104.97690000000001</v>
      </c>
      <c r="K113" s="226">
        <f t="shared" si="250"/>
        <v>104.97690000000001</v>
      </c>
      <c r="L113" s="226">
        <f t="shared" si="250"/>
        <v>104.97690000000001</v>
      </c>
      <c r="M113" s="226">
        <f t="shared" si="250"/>
        <v>104.97690000000001</v>
      </c>
      <c r="N113" s="226">
        <f t="shared" si="250"/>
        <v>104.97690000000001</v>
      </c>
      <c r="O113" s="226">
        <f t="shared" si="250"/>
        <v>104.97690000000001</v>
      </c>
      <c r="P113" s="226">
        <f t="shared" si="250"/>
        <v>104.97690000000001</v>
      </c>
      <c r="Q113" s="226">
        <f t="shared" si="250"/>
        <v>104.97690000000001</v>
      </c>
      <c r="R113" s="226">
        <f t="shared" si="250"/>
        <v>104.97690000000001</v>
      </c>
      <c r="S113" s="226">
        <f t="shared" si="250"/>
        <v>104.97690000000001</v>
      </c>
      <c r="T113" s="226">
        <f t="shared" si="250"/>
        <v>104.97690000000001</v>
      </c>
      <c r="U113" s="226">
        <f t="shared" si="250"/>
        <v>104.97690000000001</v>
      </c>
      <c r="V113" s="227">
        <f t="shared" si="250"/>
        <v>104.97690000000001</v>
      </c>
      <c r="W113" s="228">
        <f t="shared" si="250"/>
        <v>104.97690000000001</v>
      </c>
      <c r="X113" s="74"/>
      <c r="Y113" s="180">
        <f t="shared" ref="Y113:AP113" si="251">Y39</f>
        <v>73.903737599999999</v>
      </c>
      <c r="Z113" s="181">
        <f t="shared" si="251"/>
        <v>31.073162400000015</v>
      </c>
      <c r="AA113" s="182">
        <f t="shared" si="251"/>
        <v>104.97690000000001</v>
      </c>
      <c r="AB113" s="180">
        <f t="shared" si="251"/>
        <v>314.93070000000006</v>
      </c>
      <c r="AC113" s="181">
        <f t="shared" si="251"/>
        <v>104.97690000000001</v>
      </c>
      <c r="AD113" s="181">
        <f t="shared" si="251"/>
        <v>104.97690000000001</v>
      </c>
      <c r="AE113" s="181">
        <f t="shared" si="251"/>
        <v>104.97690000000001</v>
      </c>
      <c r="AF113" s="181">
        <f t="shared" si="251"/>
        <v>104.97690000000001</v>
      </c>
      <c r="AG113" s="181">
        <f t="shared" si="251"/>
        <v>104.97690000000001</v>
      </c>
      <c r="AH113" s="181">
        <f t="shared" si="251"/>
        <v>104.97690000000001</v>
      </c>
      <c r="AI113" s="181">
        <f t="shared" si="251"/>
        <v>104.97690000000001</v>
      </c>
      <c r="AJ113" s="181">
        <f t="shared" si="251"/>
        <v>104.97690000000001</v>
      </c>
      <c r="AK113" s="181">
        <f t="shared" si="251"/>
        <v>104.97690000000001</v>
      </c>
      <c r="AL113" s="181">
        <f t="shared" si="251"/>
        <v>104.97690000000001</v>
      </c>
      <c r="AM113" s="181">
        <f t="shared" si="251"/>
        <v>104.97690000000001</v>
      </c>
      <c r="AN113" s="181">
        <f t="shared" si="251"/>
        <v>104.97690000000001</v>
      </c>
      <c r="AO113" s="198">
        <f t="shared" si="251"/>
        <v>104.97690000000001</v>
      </c>
      <c r="AP113" s="228">
        <f t="shared" si="251"/>
        <v>104.97690000000001</v>
      </c>
      <c r="AR113" s="180">
        <f t="shared" ref="AR113:BI113" si="252">AR39</f>
        <v>73.903737599999999</v>
      </c>
      <c r="AS113" s="181">
        <f t="shared" si="252"/>
        <v>31.073162400000015</v>
      </c>
      <c r="AT113" s="182">
        <f t="shared" si="252"/>
        <v>104.97690000000001</v>
      </c>
      <c r="AU113" s="180">
        <f t="shared" si="252"/>
        <v>314.93070000000006</v>
      </c>
      <c r="AV113" s="181">
        <f t="shared" si="252"/>
        <v>104.97690000000001</v>
      </c>
      <c r="AW113" s="181">
        <f t="shared" si="252"/>
        <v>104.97690000000001</v>
      </c>
      <c r="AX113" s="181">
        <f t="shared" si="252"/>
        <v>104.97690000000001</v>
      </c>
      <c r="AY113" s="181">
        <f t="shared" si="252"/>
        <v>104.97690000000001</v>
      </c>
      <c r="AZ113" s="181">
        <f t="shared" si="252"/>
        <v>104.97690000000001</v>
      </c>
      <c r="BA113" s="181">
        <f t="shared" si="252"/>
        <v>104.97690000000001</v>
      </c>
      <c r="BB113" s="181">
        <f t="shared" si="252"/>
        <v>104.97690000000001</v>
      </c>
      <c r="BC113" s="181">
        <f t="shared" si="252"/>
        <v>104.97690000000001</v>
      </c>
      <c r="BD113" s="181">
        <f t="shared" si="252"/>
        <v>104.97690000000001</v>
      </c>
      <c r="BE113" s="181">
        <f t="shared" si="252"/>
        <v>104.97690000000001</v>
      </c>
      <c r="BF113" s="181">
        <f t="shared" si="252"/>
        <v>104.97690000000001</v>
      </c>
      <c r="BG113" s="181">
        <f t="shared" si="252"/>
        <v>104.97690000000001</v>
      </c>
      <c r="BH113" s="181">
        <f t="shared" si="252"/>
        <v>104.97690000000001</v>
      </c>
      <c r="BI113" s="238">
        <f t="shared" si="252"/>
        <v>104.97690000000001</v>
      </c>
    </row>
    <row r="114" spans="1:61" x14ac:dyDescent="0.25">
      <c r="A114" s="225" t="s">
        <v>69</v>
      </c>
      <c r="B114" s="73"/>
      <c r="C114" s="73"/>
      <c r="D114" s="66">
        <f t="shared" ref="D114:W114" si="253">D54</f>
        <v>0.14621070144693943</v>
      </c>
      <c r="E114" s="199">
        <f t="shared" si="253"/>
        <v>71.61</v>
      </c>
      <c r="F114" s="155">
        <f t="shared" si="253"/>
        <v>1.67</v>
      </c>
      <c r="G114" s="199">
        <f t="shared" si="253"/>
        <v>119.58869999999999</v>
      </c>
      <c r="H114" s="174">
        <f t="shared" si="253"/>
        <v>71.753219999999985</v>
      </c>
      <c r="I114" s="226">
        <f t="shared" si="253"/>
        <v>71.753219999999985</v>
      </c>
      <c r="J114" s="226">
        <f t="shared" si="253"/>
        <v>71.753219999999985</v>
      </c>
      <c r="K114" s="226">
        <f t="shared" si="253"/>
        <v>70.318155599999983</v>
      </c>
      <c r="L114" s="226">
        <f t="shared" si="253"/>
        <v>68.883091199999981</v>
      </c>
      <c r="M114" s="226">
        <f t="shared" si="253"/>
        <v>67.44802679999998</v>
      </c>
      <c r="N114" s="226">
        <f t="shared" si="253"/>
        <v>66.012962399999992</v>
      </c>
      <c r="O114" s="226">
        <f t="shared" si="253"/>
        <v>64.57789799999999</v>
      </c>
      <c r="P114" s="226">
        <f t="shared" si="253"/>
        <v>63.142833599999989</v>
      </c>
      <c r="Q114" s="226">
        <f t="shared" si="253"/>
        <v>61.707769199999987</v>
      </c>
      <c r="R114" s="226">
        <f t="shared" si="253"/>
        <v>60.272704799999985</v>
      </c>
      <c r="S114" s="226">
        <f t="shared" si="253"/>
        <v>58.837640399999984</v>
      </c>
      <c r="T114" s="226">
        <f t="shared" si="253"/>
        <v>57.402575999999989</v>
      </c>
      <c r="U114" s="226">
        <f t="shared" si="253"/>
        <v>55.967511599999987</v>
      </c>
      <c r="V114" s="227">
        <f t="shared" si="253"/>
        <v>54.532447199999986</v>
      </c>
      <c r="W114" s="228">
        <f t="shared" si="253"/>
        <v>0</v>
      </c>
      <c r="X114" s="74"/>
      <c r="Y114" s="180">
        <f t="shared" ref="Y114:AP114" si="254">Y54</f>
        <v>50.514266879999987</v>
      </c>
      <c r="Z114" s="181">
        <f t="shared" si="254"/>
        <v>21.238953119999998</v>
      </c>
      <c r="AA114" s="182">
        <f t="shared" si="254"/>
        <v>71.753219999999985</v>
      </c>
      <c r="AB114" s="180">
        <f t="shared" si="254"/>
        <v>71.753219999999985</v>
      </c>
      <c r="AC114" s="181">
        <f t="shared" si="254"/>
        <v>71.753219999999985</v>
      </c>
      <c r="AD114" s="181">
        <f t="shared" si="254"/>
        <v>70.318155599999983</v>
      </c>
      <c r="AE114" s="181">
        <f t="shared" si="254"/>
        <v>68.883091199999981</v>
      </c>
      <c r="AF114" s="181">
        <f t="shared" si="254"/>
        <v>67.44802679999998</v>
      </c>
      <c r="AG114" s="181">
        <f t="shared" si="254"/>
        <v>66.012962399999992</v>
      </c>
      <c r="AH114" s="181">
        <f t="shared" si="254"/>
        <v>64.57789799999999</v>
      </c>
      <c r="AI114" s="181">
        <f t="shared" si="254"/>
        <v>63.142833599999989</v>
      </c>
      <c r="AJ114" s="181">
        <f t="shared" si="254"/>
        <v>61.707769199999987</v>
      </c>
      <c r="AK114" s="181">
        <f t="shared" si="254"/>
        <v>60.272704799999985</v>
      </c>
      <c r="AL114" s="181">
        <f t="shared" si="254"/>
        <v>58.837640399999984</v>
      </c>
      <c r="AM114" s="181">
        <f t="shared" si="254"/>
        <v>57.402575999999989</v>
      </c>
      <c r="AN114" s="181">
        <f t="shared" si="254"/>
        <v>55.967511599999987</v>
      </c>
      <c r="AO114" s="198">
        <f t="shared" si="254"/>
        <v>54.532447199999986</v>
      </c>
      <c r="AP114" s="228">
        <f t="shared" si="254"/>
        <v>0</v>
      </c>
      <c r="AR114" s="180">
        <f t="shared" ref="AR114:BI114" si="255">AR54</f>
        <v>84.19044479999998</v>
      </c>
      <c r="AS114" s="181">
        <f t="shared" si="255"/>
        <v>35.398255200000008</v>
      </c>
      <c r="AT114" s="182">
        <f t="shared" si="255"/>
        <v>119.58869999999999</v>
      </c>
      <c r="AU114" s="180">
        <f t="shared" si="255"/>
        <v>119.58869999999999</v>
      </c>
      <c r="AV114" s="181">
        <f t="shared" si="255"/>
        <v>119.58869999999999</v>
      </c>
      <c r="AW114" s="181">
        <f t="shared" si="255"/>
        <v>117.19692599999999</v>
      </c>
      <c r="AX114" s="181">
        <f t="shared" si="255"/>
        <v>114.80515199999998</v>
      </c>
      <c r="AY114" s="181">
        <f t="shared" si="255"/>
        <v>112.41337799999998</v>
      </c>
      <c r="AZ114" s="181">
        <f t="shared" si="255"/>
        <v>110.021604</v>
      </c>
      <c r="BA114" s="181">
        <f t="shared" si="255"/>
        <v>107.62983</v>
      </c>
      <c r="BB114" s="181">
        <f t="shared" si="255"/>
        <v>105.23805599999999</v>
      </c>
      <c r="BC114" s="181">
        <f t="shared" si="255"/>
        <v>102.84628199999999</v>
      </c>
      <c r="BD114" s="181">
        <f t="shared" si="255"/>
        <v>100.45450799999999</v>
      </c>
      <c r="BE114" s="181">
        <f t="shared" si="255"/>
        <v>98.062733999999992</v>
      </c>
      <c r="BF114" s="181">
        <f t="shared" si="255"/>
        <v>95.670959999999994</v>
      </c>
      <c r="BG114" s="181">
        <f t="shared" si="255"/>
        <v>93.279185999999996</v>
      </c>
      <c r="BH114" s="181">
        <f t="shared" si="255"/>
        <v>90.887411999999998</v>
      </c>
      <c r="BI114" s="238">
        <f t="shared" si="255"/>
        <v>0</v>
      </c>
    </row>
    <row r="115" spans="1:61" x14ac:dyDescent="0.25">
      <c r="A115" s="225" t="s">
        <v>72</v>
      </c>
      <c r="B115" s="73"/>
      <c r="C115" s="73"/>
      <c r="D115" s="66">
        <f t="shared" ref="D115:W115" si="256">D75</f>
        <v>0.14621070144693943</v>
      </c>
      <c r="E115" s="199">
        <f t="shared" si="256"/>
        <v>65.77</v>
      </c>
      <c r="F115" s="155">
        <f t="shared" si="256"/>
        <v>1.64</v>
      </c>
      <c r="G115" s="199">
        <f t="shared" si="256"/>
        <v>107.86279999999999</v>
      </c>
      <c r="H115" s="174">
        <f t="shared" si="256"/>
        <v>64.717679999999987</v>
      </c>
      <c r="I115" s="226">
        <f t="shared" si="256"/>
        <v>64.717679999999987</v>
      </c>
      <c r="J115" s="226">
        <f t="shared" si="256"/>
        <v>64.717679999999987</v>
      </c>
      <c r="K115" s="226">
        <f t="shared" si="256"/>
        <v>63.423326399999986</v>
      </c>
      <c r="L115" s="226">
        <f t="shared" si="256"/>
        <v>62.128972799999985</v>
      </c>
      <c r="M115" s="226">
        <f t="shared" si="256"/>
        <v>60.834619199999985</v>
      </c>
      <c r="N115" s="226">
        <f t="shared" si="256"/>
        <v>59.540265599999991</v>
      </c>
      <c r="O115" s="226">
        <f t="shared" si="256"/>
        <v>58.24591199999999</v>
      </c>
      <c r="P115" s="226">
        <f t="shared" si="256"/>
        <v>56.951558399999989</v>
      </c>
      <c r="Q115" s="226">
        <f t="shared" si="256"/>
        <v>55.657204799999988</v>
      </c>
      <c r="R115" s="226">
        <f t="shared" si="256"/>
        <v>54.362851199999987</v>
      </c>
      <c r="S115" s="226">
        <f t="shared" si="256"/>
        <v>53.068497599999986</v>
      </c>
      <c r="T115" s="226">
        <f t="shared" si="256"/>
        <v>51.774143999999993</v>
      </c>
      <c r="U115" s="226">
        <f t="shared" si="256"/>
        <v>50.479790399999992</v>
      </c>
      <c r="V115" s="227">
        <f t="shared" si="256"/>
        <v>49.185436799999991</v>
      </c>
      <c r="W115" s="228">
        <f t="shared" si="256"/>
        <v>0</v>
      </c>
      <c r="X115" s="74"/>
      <c r="Y115" s="180">
        <f t="shared" ref="Y115:AP115" si="257">Y75</f>
        <v>45.561246719999986</v>
      </c>
      <c r="Z115" s="181">
        <f t="shared" si="257"/>
        <v>19.156433280000002</v>
      </c>
      <c r="AA115" s="182">
        <f t="shared" si="257"/>
        <v>64.717679999999987</v>
      </c>
      <c r="AB115" s="180">
        <f t="shared" si="257"/>
        <v>64.717679999999987</v>
      </c>
      <c r="AC115" s="181">
        <f t="shared" si="257"/>
        <v>64.717679999999987</v>
      </c>
      <c r="AD115" s="181">
        <f t="shared" si="257"/>
        <v>63.423326399999986</v>
      </c>
      <c r="AE115" s="181">
        <f t="shared" si="257"/>
        <v>62.128972799999985</v>
      </c>
      <c r="AF115" s="181">
        <f t="shared" si="257"/>
        <v>60.834619199999985</v>
      </c>
      <c r="AG115" s="181">
        <f t="shared" si="257"/>
        <v>59.540265599999991</v>
      </c>
      <c r="AH115" s="181">
        <f t="shared" si="257"/>
        <v>58.24591199999999</v>
      </c>
      <c r="AI115" s="181">
        <f t="shared" si="257"/>
        <v>56.951558399999989</v>
      </c>
      <c r="AJ115" s="181">
        <f t="shared" si="257"/>
        <v>55.657204799999988</v>
      </c>
      <c r="AK115" s="181">
        <f t="shared" si="257"/>
        <v>54.362851199999987</v>
      </c>
      <c r="AL115" s="181">
        <f t="shared" si="257"/>
        <v>53.068497599999986</v>
      </c>
      <c r="AM115" s="181">
        <f t="shared" si="257"/>
        <v>51.774143999999993</v>
      </c>
      <c r="AN115" s="181">
        <f t="shared" si="257"/>
        <v>50.479790399999992</v>
      </c>
      <c r="AO115" s="198">
        <f t="shared" si="257"/>
        <v>49.185436799999991</v>
      </c>
      <c r="AP115" s="228">
        <f t="shared" si="257"/>
        <v>0</v>
      </c>
      <c r="AR115" s="180">
        <f t="shared" ref="AR115:BI115" si="258">AR75</f>
        <v>75.93541119999999</v>
      </c>
      <c r="AS115" s="181">
        <f t="shared" si="258"/>
        <v>31.927388800000003</v>
      </c>
      <c r="AT115" s="182">
        <f t="shared" si="258"/>
        <v>107.86279999999999</v>
      </c>
      <c r="AU115" s="180">
        <f t="shared" si="258"/>
        <v>107.86279999999999</v>
      </c>
      <c r="AV115" s="181">
        <f t="shared" si="258"/>
        <v>107.86279999999999</v>
      </c>
      <c r="AW115" s="181">
        <f t="shared" si="258"/>
        <v>105.70554399999999</v>
      </c>
      <c r="AX115" s="181">
        <f t="shared" si="258"/>
        <v>103.54828799999999</v>
      </c>
      <c r="AY115" s="181">
        <f t="shared" si="258"/>
        <v>101.39103199999998</v>
      </c>
      <c r="AZ115" s="181">
        <f t="shared" si="258"/>
        <v>99.233775999999992</v>
      </c>
      <c r="BA115" s="181">
        <f t="shared" si="258"/>
        <v>97.076520000000002</v>
      </c>
      <c r="BB115" s="181">
        <f t="shared" si="258"/>
        <v>94.919263999999998</v>
      </c>
      <c r="BC115" s="181">
        <f t="shared" si="258"/>
        <v>92.762007999999994</v>
      </c>
      <c r="BD115" s="181">
        <f t="shared" si="258"/>
        <v>90.604751999999991</v>
      </c>
      <c r="BE115" s="181">
        <f t="shared" si="258"/>
        <v>88.447495999999987</v>
      </c>
      <c r="BF115" s="181">
        <f t="shared" si="258"/>
        <v>86.290239999999997</v>
      </c>
      <c r="BG115" s="181">
        <f t="shared" si="258"/>
        <v>84.132983999999993</v>
      </c>
      <c r="BH115" s="181">
        <f t="shared" si="258"/>
        <v>81.975727999999989</v>
      </c>
      <c r="BI115" s="238">
        <f t="shared" si="258"/>
        <v>0</v>
      </c>
    </row>
    <row r="116" spans="1:61" x14ac:dyDescent="0.25">
      <c r="A116" s="225" t="s">
        <v>73</v>
      </c>
      <c r="B116" s="73"/>
      <c r="C116" s="73"/>
      <c r="D116" s="66">
        <f t="shared" ref="D116:W116" si="259">D95</f>
        <v>5.812593530271179E-2</v>
      </c>
      <c r="E116" s="199">
        <f t="shared" si="259"/>
        <v>29.55</v>
      </c>
      <c r="F116" s="155">
        <f t="shared" si="259"/>
        <v>2.98</v>
      </c>
      <c r="G116" s="199">
        <f t="shared" si="259"/>
        <v>88.058999999999997</v>
      </c>
      <c r="H116" s="174">
        <f t="shared" si="259"/>
        <v>52.8354</v>
      </c>
      <c r="I116" s="226">
        <f t="shared" si="259"/>
        <v>52.8354</v>
      </c>
      <c r="J116" s="226">
        <f t="shared" si="259"/>
        <v>52.8354</v>
      </c>
      <c r="K116" s="226">
        <f t="shared" si="259"/>
        <v>52.8354</v>
      </c>
      <c r="L116" s="226">
        <f t="shared" si="259"/>
        <v>52.8354</v>
      </c>
      <c r="M116" s="226">
        <f t="shared" si="259"/>
        <v>52.8354</v>
      </c>
      <c r="N116" s="226">
        <f t="shared" si="259"/>
        <v>52.8354</v>
      </c>
      <c r="O116" s="226">
        <f t="shared" si="259"/>
        <v>52.8354</v>
      </c>
      <c r="P116" s="226">
        <f t="shared" si="259"/>
        <v>52.8354</v>
      </c>
      <c r="Q116" s="226">
        <f t="shared" si="259"/>
        <v>52.8354</v>
      </c>
      <c r="R116" s="226">
        <f t="shared" si="259"/>
        <v>52.8354</v>
      </c>
      <c r="S116" s="226">
        <f t="shared" si="259"/>
        <v>52.8354</v>
      </c>
      <c r="T116" s="226">
        <f t="shared" si="259"/>
        <v>52.8354</v>
      </c>
      <c r="U116" s="226">
        <f t="shared" si="259"/>
        <v>52.8354</v>
      </c>
      <c r="V116" s="227">
        <f t="shared" si="259"/>
        <v>52.8354</v>
      </c>
      <c r="W116" s="228">
        <f t="shared" si="259"/>
        <v>0</v>
      </c>
      <c r="X116" s="74"/>
      <c r="Y116" s="180">
        <f t="shared" ref="Y116:AP116" si="260">Y95</f>
        <v>37.196121599999998</v>
      </c>
      <c r="Z116" s="181">
        <f t="shared" si="260"/>
        <v>15.639278400000002</v>
      </c>
      <c r="AA116" s="182">
        <f t="shared" si="260"/>
        <v>52.8354</v>
      </c>
      <c r="AB116" s="180">
        <f t="shared" si="260"/>
        <v>52.8354</v>
      </c>
      <c r="AC116" s="181">
        <f t="shared" si="260"/>
        <v>52.8354</v>
      </c>
      <c r="AD116" s="181">
        <f t="shared" si="260"/>
        <v>52.8354</v>
      </c>
      <c r="AE116" s="181">
        <f t="shared" si="260"/>
        <v>52.8354</v>
      </c>
      <c r="AF116" s="181">
        <f t="shared" si="260"/>
        <v>52.8354</v>
      </c>
      <c r="AG116" s="181">
        <f t="shared" si="260"/>
        <v>52.8354</v>
      </c>
      <c r="AH116" s="181">
        <f t="shared" si="260"/>
        <v>52.8354</v>
      </c>
      <c r="AI116" s="181">
        <f t="shared" si="260"/>
        <v>52.8354</v>
      </c>
      <c r="AJ116" s="181">
        <f t="shared" si="260"/>
        <v>52.8354</v>
      </c>
      <c r="AK116" s="181">
        <f t="shared" si="260"/>
        <v>52.8354</v>
      </c>
      <c r="AL116" s="181">
        <f t="shared" si="260"/>
        <v>52.8354</v>
      </c>
      <c r="AM116" s="181">
        <f t="shared" si="260"/>
        <v>52.8354</v>
      </c>
      <c r="AN116" s="181">
        <f t="shared" si="260"/>
        <v>52.8354</v>
      </c>
      <c r="AO116" s="198">
        <f t="shared" si="260"/>
        <v>52.8354</v>
      </c>
      <c r="AP116" s="228">
        <f t="shared" si="260"/>
        <v>0</v>
      </c>
      <c r="AR116" s="180">
        <f t="shared" ref="AR116:BI116" si="261">AR95</f>
        <v>61.993535999999992</v>
      </c>
      <c r="AS116" s="181">
        <f t="shared" si="261"/>
        <v>26.065464000000006</v>
      </c>
      <c r="AT116" s="182">
        <f t="shared" si="261"/>
        <v>88.058999999999997</v>
      </c>
      <c r="AU116" s="180">
        <f t="shared" si="261"/>
        <v>88.058999999999997</v>
      </c>
      <c r="AV116" s="181">
        <f t="shared" si="261"/>
        <v>88.058999999999997</v>
      </c>
      <c r="AW116" s="181">
        <f t="shared" si="261"/>
        <v>88.058999999999997</v>
      </c>
      <c r="AX116" s="181">
        <f t="shared" si="261"/>
        <v>88.058999999999997</v>
      </c>
      <c r="AY116" s="181">
        <f t="shared" si="261"/>
        <v>88.058999999999997</v>
      </c>
      <c r="AZ116" s="181">
        <f t="shared" si="261"/>
        <v>88.058999999999997</v>
      </c>
      <c r="BA116" s="181">
        <f t="shared" si="261"/>
        <v>88.058999999999997</v>
      </c>
      <c r="BB116" s="181">
        <f t="shared" si="261"/>
        <v>88.058999999999997</v>
      </c>
      <c r="BC116" s="181">
        <f t="shared" si="261"/>
        <v>88.058999999999997</v>
      </c>
      <c r="BD116" s="181">
        <f t="shared" si="261"/>
        <v>88.058999999999997</v>
      </c>
      <c r="BE116" s="181">
        <f t="shared" si="261"/>
        <v>88.058999999999997</v>
      </c>
      <c r="BF116" s="181">
        <f t="shared" si="261"/>
        <v>88.058999999999997</v>
      </c>
      <c r="BG116" s="181">
        <f t="shared" si="261"/>
        <v>88.058999999999997</v>
      </c>
      <c r="BH116" s="181">
        <f t="shared" si="261"/>
        <v>88.058999999999997</v>
      </c>
      <c r="BI116" s="238">
        <f t="shared" si="261"/>
        <v>0</v>
      </c>
    </row>
    <row r="117" spans="1:61" x14ac:dyDescent="0.25">
      <c r="A117" s="225" t="s">
        <v>74</v>
      </c>
      <c r="B117" s="73"/>
      <c r="C117" s="73"/>
      <c r="D117" s="66">
        <f t="shared" ref="D117:W117" si="262">D107</f>
        <v>1</v>
      </c>
      <c r="E117" s="199">
        <f t="shared" si="262"/>
        <v>99.88</v>
      </c>
      <c r="F117" s="155">
        <f t="shared" si="262"/>
        <v>1</v>
      </c>
      <c r="G117" s="199">
        <f t="shared" si="262"/>
        <v>99.88</v>
      </c>
      <c r="H117" s="174">
        <f t="shared" si="262"/>
        <v>59.927999999999997</v>
      </c>
      <c r="I117" s="226">
        <f t="shared" si="262"/>
        <v>59.927999999999997</v>
      </c>
      <c r="J117" s="226">
        <f t="shared" si="262"/>
        <v>59.927999999999997</v>
      </c>
      <c r="K117" s="226">
        <f t="shared" si="262"/>
        <v>59.927999999999997</v>
      </c>
      <c r="L117" s="226">
        <f t="shared" si="262"/>
        <v>59.927999999999997</v>
      </c>
      <c r="M117" s="226">
        <f t="shared" si="262"/>
        <v>59.927999999999997</v>
      </c>
      <c r="N117" s="226">
        <f t="shared" si="262"/>
        <v>59.927999999999997</v>
      </c>
      <c r="O117" s="226">
        <f t="shared" si="262"/>
        <v>59.927999999999997</v>
      </c>
      <c r="P117" s="226">
        <f t="shared" si="262"/>
        <v>59.927999999999997</v>
      </c>
      <c r="Q117" s="226">
        <f t="shared" si="262"/>
        <v>59.927999999999997</v>
      </c>
      <c r="R117" s="226">
        <f t="shared" si="262"/>
        <v>59.927999999999997</v>
      </c>
      <c r="S117" s="226">
        <f t="shared" si="262"/>
        <v>59.927999999999997</v>
      </c>
      <c r="T117" s="226">
        <f t="shared" si="262"/>
        <v>59.927999999999997</v>
      </c>
      <c r="U117" s="226">
        <f t="shared" si="262"/>
        <v>59.927999999999997</v>
      </c>
      <c r="V117" s="227">
        <f t="shared" si="262"/>
        <v>59.927999999999997</v>
      </c>
      <c r="W117" s="228">
        <f t="shared" si="262"/>
        <v>59.927999999999997</v>
      </c>
      <c r="X117" s="74"/>
      <c r="Y117" s="180">
        <f t="shared" ref="Y117:AP117" si="263">Y107</f>
        <v>42.189311999999994</v>
      </c>
      <c r="Z117" s="181">
        <f t="shared" si="263"/>
        <v>17.738688000000003</v>
      </c>
      <c r="AA117" s="182">
        <f t="shared" si="263"/>
        <v>59.927999999999997</v>
      </c>
      <c r="AB117" s="180">
        <f t="shared" si="263"/>
        <v>59.927999999999997</v>
      </c>
      <c r="AC117" s="181">
        <f t="shared" si="263"/>
        <v>59.927999999999997</v>
      </c>
      <c r="AD117" s="181">
        <f t="shared" si="263"/>
        <v>59.927999999999997</v>
      </c>
      <c r="AE117" s="181">
        <f t="shared" si="263"/>
        <v>59.927999999999997</v>
      </c>
      <c r="AF117" s="181">
        <f t="shared" si="263"/>
        <v>59.927999999999997</v>
      </c>
      <c r="AG117" s="181">
        <f t="shared" si="263"/>
        <v>59.927999999999997</v>
      </c>
      <c r="AH117" s="181">
        <f t="shared" si="263"/>
        <v>59.927999999999997</v>
      </c>
      <c r="AI117" s="181">
        <f t="shared" si="263"/>
        <v>59.927999999999997</v>
      </c>
      <c r="AJ117" s="181">
        <f t="shared" si="263"/>
        <v>59.927999999999997</v>
      </c>
      <c r="AK117" s="181">
        <f t="shared" si="263"/>
        <v>59.927999999999997</v>
      </c>
      <c r="AL117" s="181">
        <f t="shared" si="263"/>
        <v>59.927999999999997</v>
      </c>
      <c r="AM117" s="181">
        <f t="shared" si="263"/>
        <v>59.927999999999997</v>
      </c>
      <c r="AN117" s="181">
        <f t="shared" si="263"/>
        <v>59.927999999999997</v>
      </c>
      <c r="AO117" s="198">
        <f t="shared" si="263"/>
        <v>59.927999999999997</v>
      </c>
      <c r="AP117" s="228">
        <f t="shared" si="263"/>
        <v>59.927999999999997</v>
      </c>
      <c r="AR117" s="180">
        <f t="shared" ref="AR117:BI117" si="264">AR107</f>
        <v>70.315519999999992</v>
      </c>
      <c r="AS117" s="181">
        <f t="shared" si="264"/>
        <v>29.564480000000003</v>
      </c>
      <c r="AT117" s="182">
        <f t="shared" si="264"/>
        <v>99.88</v>
      </c>
      <c r="AU117" s="180">
        <f t="shared" si="264"/>
        <v>99.88</v>
      </c>
      <c r="AV117" s="181">
        <f t="shared" si="264"/>
        <v>99.88</v>
      </c>
      <c r="AW117" s="181">
        <f t="shared" si="264"/>
        <v>99.88</v>
      </c>
      <c r="AX117" s="181">
        <f t="shared" si="264"/>
        <v>99.88</v>
      </c>
      <c r="AY117" s="181">
        <f t="shared" si="264"/>
        <v>99.88</v>
      </c>
      <c r="AZ117" s="181">
        <f t="shared" si="264"/>
        <v>99.88</v>
      </c>
      <c r="BA117" s="181">
        <f t="shared" si="264"/>
        <v>99.88</v>
      </c>
      <c r="BB117" s="181">
        <f t="shared" si="264"/>
        <v>99.88</v>
      </c>
      <c r="BC117" s="181">
        <f t="shared" si="264"/>
        <v>99.88</v>
      </c>
      <c r="BD117" s="181">
        <f t="shared" si="264"/>
        <v>99.88</v>
      </c>
      <c r="BE117" s="181">
        <f t="shared" si="264"/>
        <v>99.88</v>
      </c>
      <c r="BF117" s="181">
        <f t="shared" si="264"/>
        <v>99.88</v>
      </c>
      <c r="BG117" s="181">
        <f t="shared" si="264"/>
        <v>99.88</v>
      </c>
      <c r="BH117" s="181">
        <f t="shared" si="264"/>
        <v>99.88</v>
      </c>
      <c r="BI117" s="238">
        <f t="shared" si="264"/>
        <v>99.88</v>
      </c>
    </row>
    <row r="118" spans="1:61" ht="15.75" thickBot="1" x14ac:dyDescent="0.3">
      <c r="A118" s="229" t="s">
        <v>76</v>
      </c>
      <c r="B118" s="144"/>
      <c r="C118" s="144"/>
      <c r="D118" s="128"/>
      <c r="E118" s="230"/>
      <c r="F118" s="156"/>
      <c r="G118" s="230">
        <f t="shared" ref="G118:W118" si="265">SUM(G112:G117)</f>
        <v>714.97919999999999</v>
      </c>
      <c r="H118" s="231">
        <f t="shared" si="265"/>
        <v>470.97827999999998</v>
      </c>
      <c r="I118" s="232">
        <f t="shared" si="265"/>
        <v>680.93208000000016</v>
      </c>
      <c r="J118" s="232">
        <f t="shared" si="265"/>
        <v>470.97827999999998</v>
      </c>
      <c r="K118" s="232">
        <f t="shared" si="265"/>
        <v>468.24886200000003</v>
      </c>
      <c r="L118" s="232">
        <f t="shared" si="265"/>
        <v>465.51944399999996</v>
      </c>
      <c r="M118" s="232">
        <f t="shared" si="265"/>
        <v>462.79002599999995</v>
      </c>
      <c r="N118" s="232">
        <f t="shared" si="265"/>
        <v>460.060608</v>
      </c>
      <c r="O118" s="232">
        <f t="shared" si="265"/>
        <v>457.33118999999999</v>
      </c>
      <c r="P118" s="232">
        <f t="shared" si="265"/>
        <v>454.60177199999998</v>
      </c>
      <c r="Q118" s="232">
        <f t="shared" si="265"/>
        <v>451.87235399999997</v>
      </c>
      <c r="R118" s="232">
        <f t="shared" si="265"/>
        <v>449.14293599999996</v>
      </c>
      <c r="S118" s="232">
        <f t="shared" si="265"/>
        <v>446.41351800000001</v>
      </c>
      <c r="T118" s="232">
        <f t="shared" si="265"/>
        <v>443.6841</v>
      </c>
      <c r="U118" s="232">
        <f t="shared" si="265"/>
        <v>440.95468199999999</v>
      </c>
      <c r="V118" s="233">
        <f t="shared" si="265"/>
        <v>438.22526399999998</v>
      </c>
      <c r="W118" s="234">
        <f t="shared" si="265"/>
        <v>281.67198000000002</v>
      </c>
      <c r="X118" s="74"/>
      <c r="Y118" s="241">
        <f>SUM(Y112:Y117)</f>
        <v>331.56870911999988</v>
      </c>
      <c r="Z118" s="230">
        <f t="shared" ref="Z118:AA118" si="266">SUM(Z112:Z117)</f>
        <v>139.40957088000002</v>
      </c>
      <c r="AA118" s="231">
        <f t="shared" si="266"/>
        <v>470.97827999999998</v>
      </c>
      <c r="AB118" s="241">
        <f t="shared" ref="AB118:AP118" si="267">SUM(AB112:AB117)</f>
        <v>680.93208000000016</v>
      </c>
      <c r="AC118" s="230">
        <f t="shared" si="267"/>
        <v>470.97827999999998</v>
      </c>
      <c r="AD118" s="230">
        <f t="shared" si="267"/>
        <v>468.24886200000003</v>
      </c>
      <c r="AE118" s="230">
        <f t="shared" si="267"/>
        <v>465.51944399999996</v>
      </c>
      <c r="AF118" s="230">
        <f t="shared" si="267"/>
        <v>462.79002599999995</v>
      </c>
      <c r="AG118" s="230">
        <f t="shared" si="267"/>
        <v>460.060608</v>
      </c>
      <c r="AH118" s="230">
        <f t="shared" si="267"/>
        <v>457.33118999999999</v>
      </c>
      <c r="AI118" s="230">
        <f t="shared" si="267"/>
        <v>454.60177199999998</v>
      </c>
      <c r="AJ118" s="230">
        <f t="shared" si="267"/>
        <v>451.87235399999997</v>
      </c>
      <c r="AK118" s="230">
        <f t="shared" si="267"/>
        <v>449.14293599999996</v>
      </c>
      <c r="AL118" s="230">
        <f t="shared" si="267"/>
        <v>446.41351800000001</v>
      </c>
      <c r="AM118" s="230">
        <f t="shared" si="267"/>
        <v>443.6841</v>
      </c>
      <c r="AN118" s="230">
        <f t="shared" si="267"/>
        <v>440.95468199999999</v>
      </c>
      <c r="AO118" s="284">
        <f t="shared" si="267"/>
        <v>438.22526399999998</v>
      </c>
      <c r="AP118" s="234">
        <f t="shared" si="267"/>
        <v>281.67198000000002</v>
      </c>
      <c r="AR118" s="279">
        <f>SUM(AR112:AR117)</f>
        <v>503.34535679999993</v>
      </c>
      <c r="AS118" s="280">
        <f t="shared" ref="AS118:BI118" si="268">SUM(AS112:AS117)</f>
        <v>211.63384320000006</v>
      </c>
      <c r="AT118" s="281">
        <f t="shared" si="268"/>
        <v>714.97919999999999</v>
      </c>
      <c r="AU118" s="279">
        <f t="shared" si="268"/>
        <v>924.93299999999999</v>
      </c>
      <c r="AV118" s="280">
        <f t="shared" si="268"/>
        <v>714.97919999999999</v>
      </c>
      <c r="AW118" s="280">
        <f t="shared" si="268"/>
        <v>710.43016999999998</v>
      </c>
      <c r="AX118" s="280">
        <f t="shared" si="268"/>
        <v>705.88113999999996</v>
      </c>
      <c r="AY118" s="280">
        <f t="shared" si="268"/>
        <v>701.33210999999994</v>
      </c>
      <c r="AZ118" s="280">
        <f t="shared" si="268"/>
        <v>696.78308000000004</v>
      </c>
      <c r="BA118" s="280">
        <f t="shared" si="268"/>
        <v>692.23405000000002</v>
      </c>
      <c r="BB118" s="280">
        <f t="shared" si="268"/>
        <v>687.68502000000001</v>
      </c>
      <c r="BC118" s="280">
        <f t="shared" si="268"/>
        <v>683.13598999999999</v>
      </c>
      <c r="BD118" s="280">
        <f t="shared" si="268"/>
        <v>678.58695999999998</v>
      </c>
      <c r="BE118" s="280">
        <f t="shared" si="268"/>
        <v>674.03792999999996</v>
      </c>
      <c r="BF118" s="280">
        <f t="shared" si="268"/>
        <v>669.48889999999994</v>
      </c>
      <c r="BG118" s="280">
        <f t="shared" si="268"/>
        <v>664.93986999999993</v>
      </c>
      <c r="BH118" s="280">
        <f t="shared" si="268"/>
        <v>660.39084000000003</v>
      </c>
      <c r="BI118" s="281">
        <f t="shared" si="268"/>
        <v>399.46870000000001</v>
      </c>
    </row>
    <row r="119" spans="1:61" ht="15.75" thickBot="1" x14ac:dyDescent="0.3">
      <c r="A119" s="74"/>
      <c r="B119" s="74"/>
      <c r="C119" s="74"/>
      <c r="D119" s="68"/>
      <c r="E119" s="235" t="s">
        <v>1919</v>
      </c>
      <c r="F119" s="157"/>
      <c r="G119" s="236"/>
      <c r="H119" s="236">
        <f>(H118-G118)/G118</f>
        <v>-0.34126995582528835</v>
      </c>
      <c r="I119" s="236">
        <f>(I118-G118)/G118</f>
        <v>-4.7619734951729838E-2</v>
      </c>
      <c r="J119" s="236">
        <f>(J118-G118)/G118</f>
        <v>-0.34126995582528835</v>
      </c>
      <c r="K119" s="236">
        <f>(K118-G118)/G118</f>
        <v>-0.34508743471138736</v>
      </c>
      <c r="L119" s="236">
        <f>(L118-G118)/G118</f>
        <v>-0.34890491359748649</v>
      </c>
      <c r="M119" s="236">
        <f>(M118-G118)/G118</f>
        <v>-0.35272239248358561</v>
      </c>
      <c r="N119" s="236">
        <f>(N118-G118)/G118</f>
        <v>-0.35653987136968457</v>
      </c>
      <c r="O119" s="236">
        <f>(O118-G118)/G118</f>
        <v>-0.36035735025578369</v>
      </c>
      <c r="P119" s="236">
        <f>(P118-G118)/G118</f>
        <v>-0.36417482914188276</v>
      </c>
      <c r="Q119" s="236">
        <f>(Q118-G118)/G118</f>
        <v>-0.36799230802798183</v>
      </c>
      <c r="R119" s="236">
        <f>(R118-G118)/G118</f>
        <v>-0.3718097869140809</v>
      </c>
      <c r="S119" s="236">
        <f>(S118-G118)/G118</f>
        <v>-0.37562726580017991</v>
      </c>
      <c r="T119" s="236">
        <f>(T118-G118)/G118</f>
        <v>-0.37944474468627898</v>
      </c>
      <c r="U119" s="236">
        <f>(U118-G118)/G118</f>
        <v>-0.38326222357237805</v>
      </c>
      <c r="V119" s="236">
        <f>(V118-G118)/G118</f>
        <v>-0.38707970245847712</v>
      </c>
      <c r="W119" s="237">
        <f>(W118-G118)/G118</f>
        <v>-0.60604171422049757</v>
      </c>
      <c r="X119" s="74"/>
      <c r="Y119" s="235" t="s">
        <v>1926</v>
      </c>
      <c r="Z119" s="246"/>
      <c r="AA119" s="246"/>
      <c r="AB119" s="236">
        <f>(AB118-AA118)/AA118</f>
        <v>0.44578234053595883</v>
      </c>
      <c r="AC119" s="236">
        <f>(AC118-AA118)/AA118</f>
        <v>0</v>
      </c>
      <c r="AD119" s="236">
        <f>(AD118-AA118)/AA118</f>
        <v>-5.7952099192343925E-3</v>
      </c>
      <c r="AE119" s="236">
        <f>(AE118-AA118)/AA118</f>
        <v>-1.1590419838469026E-2</v>
      </c>
      <c r="AF119" s="236">
        <f>(AF118-AA118)/AA118</f>
        <v>-1.7385629757703538E-2</v>
      </c>
      <c r="AG119" s="236">
        <f>(AG118-AA118)/AA118</f>
        <v>-2.3180839676937931E-2</v>
      </c>
      <c r="AH119" s="236">
        <f>(AH118-AA118)/AA118</f>
        <v>-2.8976049596172445E-2</v>
      </c>
      <c r="AI119" s="236">
        <f>(AI118-AA118)/AA118</f>
        <v>-3.4771259515406959E-2</v>
      </c>
      <c r="AJ119" s="236">
        <f>(AJ118-AA118)/AA118</f>
        <v>-4.0566469434641469E-2</v>
      </c>
      <c r="AK119" s="236">
        <f>(AK118-AA118)/AA118</f>
        <v>-4.636167935387598E-2</v>
      </c>
      <c r="AL119" s="236">
        <f>(AL118-AA118)/AA118</f>
        <v>-5.2156889273110373E-2</v>
      </c>
      <c r="AM119" s="236">
        <f>(AM118-AA118)/AA118</f>
        <v>-5.795209919234489E-2</v>
      </c>
      <c r="AN119" s="236">
        <f>(AN118-AA118)/AA118</f>
        <v>-6.37473091115794E-2</v>
      </c>
      <c r="AO119" s="244">
        <f>(AO118-AA118)/AA118</f>
        <v>-6.9542519030813918E-2</v>
      </c>
      <c r="AP119" s="245">
        <f>(AP118-AA118)/AA118</f>
        <v>-0.40194273927026947</v>
      </c>
      <c r="AR119" s="235" t="s">
        <v>1926</v>
      </c>
      <c r="AS119" s="246"/>
      <c r="AT119" s="246"/>
      <c r="AU119" s="249">
        <f>(AU118-AT118)/AT118</f>
        <v>0.2936502208735583</v>
      </c>
      <c r="AV119" s="236">
        <f>(AV118-AT118)/AT118</f>
        <v>0</v>
      </c>
      <c r="AW119" s="236">
        <f>(AW118-AT118)/AT118</f>
        <v>-6.3624648101651294E-3</v>
      </c>
      <c r="AX119" s="236">
        <f>(AX118-AT118)/AT118</f>
        <v>-1.2724929620330259E-2</v>
      </c>
      <c r="AY119" s="236">
        <f>(AY118-AT118)/AT118</f>
        <v>-1.908739443049539E-2</v>
      </c>
      <c r="AZ119" s="236">
        <f>(AZ118-AT118)/AT118</f>
        <v>-2.5449859240660358E-2</v>
      </c>
      <c r="BA119" s="236">
        <f>(BA118-AT118)/AT118</f>
        <v>-3.1812324050825486E-2</v>
      </c>
      <c r="BB119" s="236">
        <f>(BB118-AT118)/AT118</f>
        <v>-3.817478886099062E-2</v>
      </c>
      <c r="BC119" s="236">
        <f>(BC118-AT118)/AT118</f>
        <v>-4.4537253671155748E-2</v>
      </c>
      <c r="BD119" s="236">
        <f>(BD118-AT118)/AT118</f>
        <v>-5.0899718481320876E-2</v>
      </c>
      <c r="BE119" s="236">
        <f>(BE118-AT118)/AT118</f>
        <v>-5.7262183291486003E-2</v>
      </c>
      <c r="BF119" s="236">
        <f>(BF118-AT118)/AT118</f>
        <v>-6.3624648101651138E-2</v>
      </c>
      <c r="BG119" s="236">
        <f>(BG118-AT118)/AT118</f>
        <v>-6.9987112911816265E-2</v>
      </c>
      <c r="BH119" s="236">
        <f>(BH118-AT118)/AT118</f>
        <v>-7.634957772198124E-2</v>
      </c>
      <c r="BI119" s="237">
        <f>(BI118-AT118)/AT118</f>
        <v>-0.44128626399201543</v>
      </c>
    </row>
    <row r="120" spans="1:61" x14ac:dyDescent="0.25">
      <c r="A120" s="74"/>
      <c r="B120" s="74"/>
      <c r="C120" s="74"/>
      <c r="D120" s="68"/>
      <c r="E120" s="74"/>
      <c r="G120" s="142"/>
      <c r="H120" s="159"/>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R120" s="74"/>
      <c r="AS120" s="74"/>
      <c r="AT120" s="74"/>
      <c r="AU120" s="74"/>
      <c r="AV120" s="74"/>
      <c r="AW120" s="74"/>
      <c r="AX120" s="74"/>
      <c r="AY120" s="74"/>
      <c r="AZ120" s="74"/>
      <c r="BA120" s="74"/>
      <c r="BB120" s="74"/>
      <c r="BC120" s="74"/>
      <c r="BD120" s="74"/>
      <c r="BE120" s="74"/>
      <c r="BF120" s="74"/>
      <c r="BG120" s="74"/>
      <c r="BH120" s="74"/>
      <c r="BI120" s="74"/>
    </row>
    <row r="121" spans="1:61" ht="15.75" thickBot="1" x14ac:dyDescent="0.3">
      <c r="A121" s="74"/>
      <c r="B121" s="74"/>
      <c r="C121" s="74"/>
      <c r="D121" s="68"/>
      <c r="E121" s="74"/>
      <c r="G121" s="142"/>
      <c r="H121" s="159"/>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R121" s="74"/>
      <c r="AS121" s="74"/>
      <c r="AT121" s="74"/>
      <c r="AU121" s="74"/>
      <c r="AV121" s="74"/>
      <c r="AW121" s="74"/>
      <c r="AX121" s="74"/>
      <c r="AY121" s="74"/>
      <c r="AZ121" s="74"/>
      <c r="BA121" s="74"/>
      <c r="BB121" s="74"/>
      <c r="BC121" s="74"/>
      <c r="BD121" s="74"/>
      <c r="BE121" s="74"/>
      <c r="BF121" s="74"/>
      <c r="BG121" s="74"/>
      <c r="BH121" s="74"/>
      <c r="BI121" s="74"/>
    </row>
    <row r="122" spans="1:61" x14ac:dyDescent="0.25">
      <c r="A122" s="162"/>
      <c r="B122" s="137"/>
      <c r="C122" s="137"/>
      <c r="D122" s="123"/>
      <c r="E122" s="137"/>
      <c r="F122" s="147"/>
      <c r="G122" s="143"/>
      <c r="H122" s="163"/>
      <c r="I122" s="164" t="s">
        <v>89</v>
      </c>
      <c r="J122" s="169"/>
      <c r="K122" s="169"/>
      <c r="L122" s="169"/>
      <c r="M122" s="169"/>
      <c r="N122" s="169"/>
      <c r="O122" s="169"/>
      <c r="P122" s="169"/>
      <c r="Q122" s="169"/>
      <c r="R122" s="169"/>
      <c r="S122" s="169"/>
      <c r="T122" s="169"/>
      <c r="U122" s="169"/>
      <c r="V122" s="170"/>
      <c r="W122" s="195"/>
      <c r="X122" s="74"/>
      <c r="Y122" s="162"/>
      <c r="Z122" s="137"/>
      <c r="AA122" s="168"/>
      <c r="AB122" s="164" t="s">
        <v>1927</v>
      </c>
      <c r="AC122" s="165"/>
      <c r="AD122" s="165"/>
      <c r="AE122" s="165"/>
      <c r="AF122" s="165"/>
      <c r="AG122" s="165"/>
      <c r="AH122" s="165"/>
      <c r="AI122" s="165"/>
      <c r="AJ122" s="165"/>
      <c r="AK122" s="165"/>
      <c r="AL122" s="165"/>
      <c r="AM122" s="165"/>
      <c r="AN122" s="165"/>
      <c r="AO122" s="165"/>
      <c r="AP122" s="166"/>
      <c r="AR122" s="162"/>
      <c r="AS122" s="137"/>
      <c r="AT122" s="168"/>
      <c r="AU122" s="164" t="s">
        <v>1983</v>
      </c>
      <c r="AV122" s="165"/>
      <c r="AW122" s="165"/>
      <c r="AX122" s="165"/>
      <c r="AY122" s="165"/>
      <c r="AZ122" s="165"/>
      <c r="BA122" s="165"/>
      <c r="BB122" s="165"/>
      <c r="BC122" s="165"/>
      <c r="BD122" s="165"/>
      <c r="BE122" s="165"/>
      <c r="BF122" s="165"/>
      <c r="BG122" s="165"/>
      <c r="BH122" s="165"/>
      <c r="BI122" s="166"/>
    </row>
    <row r="123" spans="1:61" s="65" customFormat="1" ht="60" customHeight="1" x14ac:dyDescent="0.25">
      <c r="A123" s="130" t="s">
        <v>1916</v>
      </c>
      <c r="B123" s="116"/>
      <c r="C123" s="116"/>
      <c r="D123" s="3" t="s">
        <v>88</v>
      </c>
      <c r="E123" s="4" t="s">
        <v>3</v>
      </c>
      <c r="F123" s="5" t="s">
        <v>4</v>
      </c>
      <c r="G123" s="5" t="s">
        <v>1918</v>
      </c>
      <c r="H123" s="131" t="s">
        <v>90</v>
      </c>
      <c r="I123" s="80" t="s">
        <v>1900</v>
      </c>
      <c r="J123" s="71" t="s">
        <v>1901</v>
      </c>
      <c r="K123" s="71" t="s">
        <v>1902</v>
      </c>
      <c r="L123" s="71" t="s">
        <v>1903</v>
      </c>
      <c r="M123" s="71" t="s">
        <v>1904</v>
      </c>
      <c r="N123" s="71" t="s">
        <v>1905</v>
      </c>
      <c r="O123" s="71" t="s">
        <v>1906</v>
      </c>
      <c r="P123" s="71" t="s">
        <v>1907</v>
      </c>
      <c r="Q123" s="71" t="s">
        <v>1908</v>
      </c>
      <c r="R123" s="71" t="s">
        <v>1909</v>
      </c>
      <c r="S123" s="71" t="s">
        <v>1910</v>
      </c>
      <c r="T123" s="71" t="s">
        <v>1911</v>
      </c>
      <c r="U123" s="71" t="s">
        <v>1912</v>
      </c>
      <c r="V123" s="81" t="s">
        <v>1913</v>
      </c>
      <c r="W123" s="102" t="s">
        <v>1914</v>
      </c>
      <c r="Y123" s="31" t="s">
        <v>1881</v>
      </c>
      <c r="Z123" s="1" t="s">
        <v>1879</v>
      </c>
      <c r="AA123" s="32" t="s">
        <v>1882</v>
      </c>
      <c r="AB123" s="77" t="s">
        <v>1900</v>
      </c>
      <c r="AC123" s="75" t="s">
        <v>1901</v>
      </c>
      <c r="AD123" s="75" t="s">
        <v>1902</v>
      </c>
      <c r="AE123" s="75" t="s">
        <v>1903</v>
      </c>
      <c r="AF123" s="75" t="s">
        <v>1904</v>
      </c>
      <c r="AG123" s="75" t="s">
        <v>1905</v>
      </c>
      <c r="AH123" s="75" t="s">
        <v>1906</v>
      </c>
      <c r="AI123" s="75" t="s">
        <v>1907</v>
      </c>
      <c r="AJ123" s="75" t="s">
        <v>1908</v>
      </c>
      <c r="AK123" s="75" t="s">
        <v>1909</v>
      </c>
      <c r="AL123" s="75" t="s">
        <v>1910</v>
      </c>
      <c r="AM123" s="75" t="s">
        <v>1911</v>
      </c>
      <c r="AN123" s="75" t="s">
        <v>1912</v>
      </c>
      <c r="AO123" s="76" t="s">
        <v>1913</v>
      </c>
      <c r="AP123" s="78" t="s">
        <v>1914</v>
      </c>
      <c r="AR123" s="31" t="s">
        <v>1881</v>
      </c>
      <c r="AS123" s="1" t="s">
        <v>1879</v>
      </c>
      <c r="AT123" s="32" t="s">
        <v>1882</v>
      </c>
      <c r="AU123" s="77" t="s">
        <v>1900</v>
      </c>
      <c r="AV123" s="75" t="s">
        <v>1901</v>
      </c>
      <c r="AW123" s="75" t="s">
        <v>1902</v>
      </c>
      <c r="AX123" s="75" t="s">
        <v>1903</v>
      </c>
      <c r="AY123" s="75" t="s">
        <v>1904</v>
      </c>
      <c r="AZ123" s="75" t="s">
        <v>1905</v>
      </c>
      <c r="BA123" s="75" t="s">
        <v>1906</v>
      </c>
      <c r="BB123" s="75" t="s">
        <v>1907</v>
      </c>
      <c r="BC123" s="75" t="s">
        <v>1908</v>
      </c>
      <c r="BD123" s="75" t="s">
        <v>1909</v>
      </c>
      <c r="BE123" s="75" t="s">
        <v>1910</v>
      </c>
      <c r="BF123" s="75" t="s">
        <v>1911</v>
      </c>
      <c r="BG123" s="75" t="s">
        <v>1912</v>
      </c>
      <c r="BH123" s="76" t="s">
        <v>1913</v>
      </c>
      <c r="BI123" s="78" t="s">
        <v>1914</v>
      </c>
    </row>
    <row r="124" spans="1:61" x14ac:dyDescent="0.25">
      <c r="A124" s="225" t="s">
        <v>77</v>
      </c>
      <c r="B124" s="73"/>
      <c r="C124" s="73"/>
      <c r="D124" s="66">
        <f t="shared" ref="D124:W124" si="269">D25</f>
        <v>0.22700000000000001</v>
      </c>
      <c r="E124" s="199">
        <f t="shared" si="269"/>
        <v>104.63</v>
      </c>
      <c r="F124" s="145">
        <f t="shared" si="269"/>
        <v>1.1299999999999999</v>
      </c>
      <c r="G124" s="199">
        <f t="shared" si="269"/>
        <v>118.23189999999998</v>
      </c>
      <c r="H124" s="174">
        <f t="shared" si="269"/>
        <v>70.939139999999981</v>
      </c>
      <c r="I124" s="175">
        <f t="shared" si="269"/>
        <v>70.939139999999981</v>
      </c>
      <c r="J124" s="176">
        <f t="shared" si="269"/>
        <v>70.939139999999981</v>
      </c>
      <c r="K124" s="176">
        <f t="shared" si="269"/>
        <v>70.939139999999981</v>
      </c>
      <c r="L124" s="176">
        <f t="shared" si="269"/>
        <v>70.939139999999981</v>
      </c>
      <c r="M124" s="176">
        <f t="shared" si="269"/>
        <v>70.939139999999981</v>
      </c>
      <c r="N124" s="176">
        <f t="shared" si="269"/>
        <v>70.939139999999981</v>
      </c>
      <c r="O124" s="176">
        <f t="shared" si="269"/>
        <v>70.939139999999981</v>
      </c>
      <c r="P124" s="176">
        <f t="shared" si="269"/>
        <v>70.939139999999981</v>
      </c>
      <c r="Q124" s="176">
        <f t="shared" si="269"/>
        <v>70.939139999999981</v>
      </c>
      <c r="R124" s="176">
        <f t="shared" si="269"/>
        <v>70.939139999999981</v>
      </c>
      <c r="S124" s="176">
        <f t="shared" si="269"/>
        <v>70.939139999999981</v>
      </c>
      <c r="T124" s="176">
        <f t="shared" si="269"/>
        <v>70.939139999999981</v>
      </c>
      <c r="U124" s="176">
        <f t="shared" si="269"/>
        <v>70.939139999999981</v>
      </c>
      <c r="V124" s="177">
        <f t="shared" si="269"/>
        <v>70.939139999999981</v>
      </c>
      <c r="W124" s="228">
        <f t="shared" si="269"/>
        <v>70.939139999999981</v>
      </c>
      <c r="X124" s="74"/>
      <c r="Y124" s="175">
        <f t="shared" ref="Y124:AP124" si="270">Y25</f>
        <v>49.941154559999987</v>
      </c>
      <c r="Z124" s="176">
        <f t="shared" si="270"/>
        <v>20.997985439999994</v>
      </c>
      <c r="AA124" s="177">
        <f t="shared" si="270"/>
        <v>70.939139999999981</v>
      </c>
      <c r="AB124" s="175">
        <f t="shared" si="270"/>
        <v>70.939139999999981</v>
      </c>
      <c r="AC124" s="176">
        <f t="shared" si="270"/>
        <v>70.939139999999981</v>
      </c>
      <c r="AD124" s="176">
        <f t="shared" si="270"/>
        <v>70.939139999999981</v>
      </c>
      <c r="AE124" s="176">
        <f t="shared" si="270"/>
        <v>70.939139999999981</v>
      </c>
      <c r="AF124" s="176">
        <f t="shared" si="270"/>
        <v>70.939139999999981</v>
      </c>
      <c r="AG124" s="176">
        <f t="shared" si="270"/>
        <v>70.939139999999981</v>
      </c>
      <c r="AH124" s="176">
        <f t="shared" si="270"/>
        <v>70.939139999999981</v>
      </c>
      <c r="AI124" s="176">
        <f t="shared" si="270"/>
        <v>70.939139999999981</v>
      </c>
      <c r="AJ124" s="176">
        <f t="shared" si="270"/>
        <v>70.939139999999981</v>
      </c>
      <c r="AK124" s="176">
        <f t="shared" si="270"/>
        <v>70.939139999999981</v>
      </c>
      <c r="AL124" s="176">
        <f t="shared" si="270"/>
        <v>70.939139999999981</v>
      </c>
      <c r="AM124" s="176">
        <f t="shared" si="270"/>
        <v>70.939139999999981</v>
      </c>
      <c r="AN124" s="176">
        <f t="shared" si="270"/>
        <v>70.939139999999981</v>
      </c>
      <c r="AO124" s="176">
        <f t="shared" si="270"/>
        <v>70.939139999999981</v>
      </c>
      <c r="AP124" s="238">
        <f t="shared" si="270"/>
        <v>70.939139999999981</v>
      </c>
      <c r="AR124" s="175">
        <f t="shared" ref="AR124:BI124" si="271">AR25</f>
        <v>83.235257599999983</v>
      </c>
      <c r="AS124" s="176">
        <f t="shared" si="271"/>
        <v>34.996642399999999</v>
      </c>
      <c r="AT124" s="177">
        <f t="shared" si="271"/>
        <v>118.23189999999998</v>
      </c>
      <c r="AU124" s="175">
        <f t="shared" si="271"/>
        <v>118.23189999999998</v>
      </c>
      <c r="AV124" s="176">
        <f t="shared" si="271"/>
        <v>118.23189999999998</v>
      </c>
      <c r="AW124" s="176">
        <f t="shared" si="271"/>
        <v>118.23189999999998</v>
      </c>
      <c r="AX124" s="176">
        <f t="shared" si="271"/>
        <v>118.23189999999998</v>
      </c>
      <c r="AY124" s="176">
        <f t="shared" si="271"/>
        <v>118.23189999999998</v>
      </c>
      <c r="AZ124" s="176">
        <f t="shared" si="271"/>
        <v>118.23189999999998</v>
      </c>
      <c r="BA124" s="176">
        <f t="shared" si="271"/>
        <v>118.23189999999998</v>
      </c>
      <c r="BB124" s="176">
        <f t="shared" si="271"/>
        <v>118.23189999999998</v>
      </c>
      <c r="BC124" s="176">
        <f t="shared" si="271"/>
        <v>118.23189999999998</v>
      </c>
      <c r="BD124" s="176">
        <f t="shared" si="271"/>
        <v>118.23189999999998</v>
      </c>
      <c r="BE124" s="176">
        <f t="shared" si="271"/>
        <v>118.23189999999998</v>
      </c>
      <c r="BF124" s="176">
        <f t="shared" si="271"/>
        <v>118.23189999999998</v>
      </c>
      <c r="BG124" s="176">
        <f t="shared" si="271"/>
        <v>118.23189999999998</v>
      </c>
      <c r="BH124" s="176">
        <f t="shared" si="271"/>
        <v>118.23189999999998</v>
      </c>
      <c r="BI124" s="238">
        <f t="shared" si="271"/>
        <v>118.23189999999998</v>
      </c>
    </row>
    <row r="125" spans="1:61" x14ac:dyDescent="0.25">
      <c r="A125" s="225" t="s">
        <v>78</v>
      </c>
      <c r="B125" s="73"/>
      <c r="C125" s="73"/>
      <c r="D125" s="66">
        <f t="shared" ref="D125:W125" si="272">D37</f>
        <v>0.24</v>
      </c>
      <c r="E125" s="199">
        <f t="shared" si="272"/>
        <v>78.930000000000007</v>
      </c>
      <c r="F125" s="145">
        <f t="shared" si="272"/>
        <v>0.72</v>
      </c>
      <c r="G125" s="199">
        <f t="shared" si="272"/>
        <v>56.829600000000006</v>
      </c>
      <c r="H125" s="174">
        <f t="shared" si="272"/>
        <v>56.829600000000006</v>
      </c>
      <c r="I125" s="175">
        <f t="shared" si="272"/>
        <v>170.48880000000003</v>
      </c>
      <c r="J125" s="176">
        <f t="shared" si="272"/>
        <v>56.829600000000006</v>
      </c>
      <c r="K125" s="176">
        <f t="shared" si="272"/>
        <v>56.829600000000006</v>
      </c>
      <c r="L125" s="176">
        <f t="shared" si="272"/>
        <v>56.829600000000006</v>
      </c>
      <c r="M125" s="176">
        <f t="shared" si="272"/>
        <v>56.829600000000006</v>
      </c>
      <c r="N125" s="176">
        <f t="shared" si="272"/>
        <v>56.829600000000006</v>
      </c>
      <c r="O125" s="176">
        <f t="shared" si="272"/>
        <v>56.829600000000006</v>
      </c>
      <c r="P125" s="176">
        <f t="shared" si="272"/>
        <v>56.829600000000006</v>
      </c>
      <c r="Q125" s="176">
        <f t="shared" si="272"/>
        <v>56.829600000000006</v>
      </c>
      <c r="R125" s="176">
        <f t="shared" si="272"/>
        <v>56.829600000000006</v>
      </c>
      <c r="S125" s="176">
        <f t="shared" si="272"/>
        <v>56.829600000000006</v>
      </c>
      <c r="T125" s="176">
        <f t="shared" si="272"/>
        <v>56.829600000000006</v>
      </c>
      <c r="U125" s="176">
        <f t="shared" si="272"/>
        <v>56.829600000000006</v>
      </c>
      <c r="V125" s="177">
        <f t="shared" si="272"/>
        <v>56.829600000000006</v>
      </c>
      <c r="W125" s="228">
        <f t="shared" si="272"/>
        <v>56.829600000000006</v>
      </c>
      <c r="X125" s="74"/>
      <c r="Y125" s="175">
        <f t="shared" ref="Y125:AP125" si="273">Y37</f>
        <v>40.008038400000004</v>
      </c>
      <c r="Z125" s="176">
        <f t="shared" si="273"/>
        <v>16.821561600000003</v>
      </c>
      <c r="AA125" s="177">
        <f t="shared" si="273"/>
        <v>56.829600000000006</v>
      </c>
      <c r="AB125" s="175">
        <f t="shared" si="273"/>
        <v>170.48880000000003</v>
      </c>
      <c r="AC125" s="176">
        <f t="shared" si="273"/>
        <v>56.829600000000006</v>
      </c>
      <c r="AD125" s="176">
        <f t="shared" si="273"/>
        <v>56.829600000000006</v>
      </c>
      <c r="AE125" s="176">
        <f t="shared" si="273"/>
        <v>56.829600000000006</v>
      </c>
      <c r="AF125" s="176">
        <f t="shared" si="273"/>
        <v>56.829600000000006</v>
      </c>
      <c r="AG125" s="176">
        <f t="shared" si="273"/>
        <v>56.829600000000006</v>
      </c>
      <c r="AH125" s="176">
        <f t="shared" si="273"/>
        <v>56.829600000000006</v>
      </c>
      <c r="AI125" s="176">
        <f t="shared" si="273"/>
        <v>56.829600000000006</v>
      </c>
      <c r="AJ125" s="176">
        <f t="shared" si="273"/>
        <v>56.829600000000006</v>
      </c>
      <c r="AK125" s="176">
        <f t="shared" si="273"/>
        <v>56.829600000000006</v>
      </c>
      <c r="AL125" s="176">
        <f t="shared" si="273"/>
        <v>56.829600000000006</v>
      </c>
      <c r="AM125" s="176">
        <f t="shared" si="273"/>
        <v>56.829600000000006</v>
      </c>
      <c r="AN125" s="176">
        <f t="shared" si="273"/>
        <v>56.829600000000006</v>
      </c>
      <c r="AO125" s="176">
        <f t="shared" si="273"/>
        <v>56.829600000000006</v>
      </c>
      <c r="AP125" s="238">
        <f t="shared" si="273"/>
        <v>56.829600000000006</v>
      </c>
      <c r="AR125" s="175">
        <f t="shared" ref="AR125:BI125" si="274">AR37</f>
        <v>40.008038400000004</v>
      </c>
      <c r="AS125" s="176">
        <f t="shared" si="274"/>
        <v>16.821561600000003</v>
      </c>
      <c r="AT125" s="177">
        <f t="shared" si="274"/>
        <v>56.829600000000006</v>
      </c>
      <c r="AU125" s="175">
        <f t="shared" si="274"/>
        <v>170.48880000000003</v>
      </c>
      <c r="AV125" s="176">
        <f t="shared" si="274"/>
        <v>56.829600000000006</v>
      </c>
      <c r="AW125" s="176">
        <f t="shared" si="274"/>
        <v>56.829600000000006</v>
      </c>
      <c r="AX125" s="176">
        <f t="shared" si="274"/>
        <v>56.829600000000006</v>
      </c>
      <c r="AY125" s="176">
        <f t="shared" si="274"/>
        <v>56.829600000000006</v>
      </c>
      <c r="AZ125" s="176">
        <f t="shared" si="274"/>
        <v>56.829600000000006</v>
      </c>
      <c r="BA125" s="176">
        <f t="shared" si="274"/>
        <v>56.829600000000006</v>
      </c>
      <c r="BB125" s="176">
        <f t="shared" si="274"/>
        <v>56.829600000000006</v>
      </c>
      <c r="BC125" s="176">
        <f t="shared" si="274"/>
        <v>56.829600000000006</v>
      </c>
      <c r="BD125" s="176">
        <f t="shared" si="274"/>
        <v>56.829600000000006</v>
      </c>
      <c r="BE125" s="176">
        <f t="shared" si="274"/>
        <v>56.829600000000006</v>
      </c>
      <c r="BF125" s="176">
        <f t="shared" si="274"/>
        <v>56.829600000000006</v>
      </c>
      <c r="BG125" s="176">
        <f t="shared" si="274"/>
        <v>56.829600000000006</v>
      </c>
      <c r="BH125" s="176">
        <f t="shared" si="274"/>
        <v>56.829600000000006</v>
      </c>
      <c r="BI125" s="238">
        <f t="shared" si="274"/>
        <v>56.829600000000006</v>
      </c>
    </row>
    <row r="126" spans="1:61" x14ac:dyDescent="0.25">
      <c r="A126" s="225" t="s">
        <v>79</v>
      </c>
      <c r="B126" s="73"/>
      <c r="C126" s="73"/>
      <c r="D126" s="66">
        <f t="shared" ref="D126:W126" si="275">D56</f>
        <v>6.9264036351517969E-2</v>
      </c>
      <c r="E126" s="199">
        <f t="shared" si="275"/>
        <v>71.61</v>
      </c>
      <c r="F126" s="145">
        <f t="shared" si="275"/>
        <v>1.1299999999999999</v>
      </c>
      <c r="G126" s="199">
        <f t="shared" si="275"/>
        <v>80.919299999999993</v>
      </c>
      <c r="H126" s="174">
        <f t="shared" si="275"/>
        <v>48.551579999999994</v>
      </c>
      <c r="I126" s="175">
        <f t="shared" si="275"/>
        <v>48.551579999999994</v>
      </c>
      <c r="J126" s="176">
        <f t="shared" si="275"/>
        <v>48.551579999999994</v>
      </c>
      <c r="K126" s="176">
        <f t="shared" si="275"/>
        <v>47.580548399999991</v>
      </c>
      <c r="L126" s="176">
        <f t="shared" si="275"/>
        <v>46.609516799999994</v>
      </c>
      <c r="M126" s="176">
        <f t="shared" si="275"/>
        <v>45.638485199999991</v>
      </c>
      <c r="N126" s="176">
        <f t="shared" si="275"/>
        <v>44.667453599999995</v>
      </c>
      <c r="O126" s="176">
        <f t="shared" si="275"/>
        <v>43.696421999999998</v>
      </c>
      <c r="P126" s="176">
        <f t="shared" si="275"/>
        <v>42.725390399999995</v>
      </c>
      <c r="Q126" s="176">
        <f t="shared" si="275"/>
        <v>41.754358799999991</v>
      </c>
      <c r="R126" s="176">
        <f t="shared" si="275"/>
        <v>40.783327199999995</v>
      </c>
      <c r="S126" s="176">
        <f t="shared" si="275"/>
        <v>39.812295599999992</v>
      </c>
      <c r="T126" s="176">
        <f t="shared" si="275"/>
        <v>38.841263999999995</v>
      </c>
      <c r="U126" s="176">
        <f t="shared" si="275"/>
        <v>37.870232399999999</v>
      </c>
      <c r="V126" s="177">
        <f t="shared" si="275"/>
        <v>36.899200799999996</v>
      </c>
      <c r="W126" s="228">
        <f t="shared" si="275"/>
        <v>0</v>
      </c>
      <c r="X126" s="74"/>
      <c r="Y126" s="175">
        <f t="shared" ref="Y126:AP126" si="276">Y56</f>
        <v>34.180312319999992</v>
      </c>
      <c r="Z126" s="176">
        <f t="shared" si="276"/>
        <v>14.371267680000003</v>
      </c>
      <c r="AA126" s="177">
        <f t="shared" si="276"/>
        <v>48.551579999999994</v>
      </c>
      <c r="AB126" s="175">
        <f t="shared" si="276"/>
        <v>48.551579999999994</v>
      </c>
      <c r="AC126" s="176">
        <f t="shared" si="276"/>
        <v>48.551579999999994</v>
      </c>
      <c r="AD126" s="176">
        <f t="shared" si="276"/>
        <v>47.580548399999991</v>
      </c>
      <c r="AE126" s="176">
        <f t="shared" si="276"/>
        <v>46.609516799999994</v>
      </c>
      <c r="AF126" s="176">
        <f t="shared" si="276"/>
        <v>45.638485199999991</v>
      </c>
      <c r="AG126" s="176">
        <f t="shared" si="276"/>
        <v>44.667453599999995</v>
      </c>
      <c r="AH126" s="176">
        <f t="shared" si="276"/>
        <v>43.696421999999998</v>
      </c>
      <c r="AI126" s="176">
        <f t="shared" si="276"/>
        <v>42.725390399999995</v>
      </c>
      <c r="AJ126" s="176">
        <f t="shared" si="276"/>
        <v>41.754358799999991</v>
      </c>
      <c r="AK126" s="176">
        <f t="shared" si="276"/>
        <v>40.783327199999995</v>
      </c>
      <c r="AL126" s="176">
        <f t="shared" si="276"/>
        <v>39.812295599999992</v>
      </c>
      <c r="AM126" s="176">
        <f t="shared" si="276"/>
        <v>38.841263999999995</v>
      </c>
      <c r="AN126" s="176">
        <f t="shared" si="276"/>
        <v>37.870232399999999</v>
      </c>
      <c r="AO126" s="176">
        <f t="shared" si="276"/>
        <v>36.899200799999996</v>
      </c>
      <c r="AP126" s="238">
        <f t="shared" si="276"/>
        <v>0</v>
      </c>
      <c r="AR126" s="175">
        <f t="shared" ref="AR126:BI126" si="277">AR56</f>
        <v>56.967187199999991</v>
      </c>
      <c r="AS126" s="176">
        <f t="shared" si="277"/>
        <v>23.952112800000002</v>
      </c>
      <c r="AT126" s="177">
        <f t="shared" si="277"/>
        <v>80.919299999999993</v>
      </c>
      <c r="AU126" s="175">
        <f t="shared" si="277"/>
        <v>80.919299999999993</v>
      </c>
      <c r="AV126" s="176">
        <f t="shared" si="277"/>
        <v>80.919299999999993</v>
      </c>
      <c r="AW126" s="176">
        <f t="shared" si="277"/>
        <v>79.300913999999992</v>
      </c>
      <c r="AX126" s="176">
        <f t="shared" si="277"/>
        <v>77.682527999999991</v>
      </c>
      <c r="AY126" s="176">
        <f t="shared" si="277"/>
        <v>76.06414199999999</v>
      </c>
      <c r="AZ126" s="176">
        <f t="shared" si="277"/>
        <v>74.445756000000003</v>
      </c>
      <c r="BA126" s="176">
        <f t="shared" si="277"/>
        <v>72.827370000000002</v>
      </c>
      <c r="BB126" s="176">
        <f t="shared" si="277"/>
        <v>71.208984000000001</v>
      </c>
      <c r="BC126" s="176">
        <f t="shared" si="277"/>
        <v>69.590597999999986</v>
      </c>
      <c r="BD126" s="176">
        <f t="shared" si="277"/>
        <v>67.972211999999985</v>
      </c>
      <c r="BE126" s="176">
        <f t="shared" si="277"/>
        <v>66.353825999999984</v>
      </c>
      <c r="BF126" s="176">
        <f t="shared" si="277"/>
        <v>64.735439999999997</v>
      </c>
      <c r="BG126" s="176">
        <f t="shared" si="277"/>
        <v>63.117053999999996</v>
      </c>
      <c r="BH126" s="176">
        <f t="shared" si="277"/>
        <v>61.498667999999995</v>
      </c>
      <c r="BI126" s="238">
        <f t="shared" si="277"/>
        <v>0</v>
      </c>
    </row>
    <row r="127" spans="1:61" x14ac:dyDescent="0.25">
      <c r="A127" s="225" t="s">
        <v>80</v>
      </c>
      <c r="B127" s="73"/>
      <c r="C127" s="73"/>
      <c r="D127" s="66">
        <f t="shared" ref="D127:W127" si="278">D77</f>
        <v>6.9264036351517969E-2</v>
      </c>
      <c r="E127" s="199">
        <f t="shared" si="278"/>
        <v>65.77</v>
      </c>
      <c r="F127" s="145">
        <f t="shared" si="278"/>
        <v>1.18</v>
      </c>
      <c r="G127" s="199">
        <f t="shared" si="278"/>
        <v>77.608599999999996</v>
      </c>
      <c r="H127" s="174">
        <f t="shared" si="278"/>
        <v>46.565159999999999</v>
      </c>
      <c r="I127" s="175">
        <f t="shared" si="278"/>
        <v>46.565159999999999</v>
      </c>
      <c r="J127" s="176">
        <f t="shared" si="278"/>
        <v>46.565159999999999</v>
      </c>
      <c r="K127" s="176">
        <f t="shared" si="278"/>
        <v>45.633856799999997</v>
      </c>
      <c r="L127" s="176">
        <f t="shared" si="278"/>
        <v>44.702553599999995</v>
      </c>
      <c r="M127" s="176">
        <f t="shared" si="278"/>
        <v>43.7712504</v>
      </c>
      <c r="N127" s="176">
        <f t="shared" si="278"/>
        <v>42.839947199999997</v>
      </c>
      <c r="O127" s="176">
        <f t="shared" si="278"/>
        <v>41.908644000000002</v>
      </c>
      <c r="P127" s="176">
        <f t="shared" si="278"/>
        <v>40.9773408</v>
      </c>
      <c r="Q127" s="176">
        <f t="shared" si="278"/>
        <v>40.046037599999998</v>
      </c>
      <c r="R127" s="176">
        <f t="shared" si="278"/>
        <v>39.114734399999996</v>
      </c>
      <c r="S127" s="176">
        <f t="shared" si="278"/>
        <v>38.183431199999994</v>
      </c>
      <c r="T127" s="176">
        <f t="shared" si="278"/>
        <v>37.252127999999999</v>
      </c>
      <c r="U127" s="176">
        <f t="shared" si="278"/>
        <v>36.320824799999997</v>
      </c>
      <c r="V127" s="177">
        <f t="shared" si="278"/>
        <v>35.389521600000002</v>
      </c>
      <c r="W127" s="228">
        <f t="shared" si="278"/>
        <v>0</v>
      </c>
      <c r="X127" s="74"/>
      <c r="Y127" s="175">
        <f t="shared" ref="Y127:AP127" si="279">Y77</f>
        <v>32.781872639999996</v>
      </c>
      <c r="Z127" s="176">
        <f t="shared" si="279"/>
        <v>13.783287360000003</v>
      </c>
      <c r="AA127" s="177">
        <f t="shared" si="279"/>
        <v>46.565159999999999</v>
      </c>
      <c r="AB127" s="175">
        <f t="shared" si="279"/>
        <v>46.565159999999999</v>
      </c>
      <c r="AC127" s="176">
        <f t="shared" si="279"/>
        <v>46.565159999999999</v>
      </c>
      <c r="AD127" s="176">
        <f t="shared" si="279"/>
        <v>45.633856799999997</v>
      </c>
      <c r="AE127" s="176">
        <f t="shared" si="279"/>
        <v>44.702553599999995</v>
      </c>
      <c r="AF127" s="176">
        <f t="shared" si="279"/>
        <v>43.7712504</v>
      </c>
      <c r="AG127" s="176">
        <f t="shared" si="279"/>
        <v>42.839947199999997</v>
      </c>
      <c r="AH127" s="176">
        <f t="shared" si="279"/>
        <v>41.908644000000002</v>
      </c>
      <c r="AI127" s="176">
        <f t="shared" si="279"/>
        <v>40.9773408</v>
      </c>
      <c r="AJ127" s="176">
        <f t="shared" si="279"/>
        <v>40.046037599999998</v>
      </c>
      <c r="AK127" s="176">
        <f t="shared" si="279"/>
        <v>39.114734399999996</v>
      </c>
      <c r="AL127" s="176">
        <f t="shared" si="279"/>
        <v>38.183431199999994</v>
      </c>
      <c r="AM127" s="176">
        <f t="shared" si="279"/>
        <v>37.252127999999999</v>
      </c>
      <c r="AN127" s="176">
        <f t="shared" si="279"/>
        <v>36.320824799999997</v>
      </c>
      <c r="AO127" s="176">
        <f t="shared" si="279"/>
        <v>35.389521600000002</v>
      </c>
      <c r="AP127" s="238">
        <f t="shared" si="279"/>
        <v>0</v>
      </c>
      <c r="AR127" s="175">
        <f t="shared" ref="AR127:BI127" si="280">AR77</f>
        <v>54.636454399999991</v>
      </c>
      <c r="AS127" s="176">
        <f t="shared" si="280"/>
        <v>22.972145600000005</v>
      </c>
      <c r="AT127" s="177">
        <f t="shared" si="280"/>
        <v>77.608599999999996</v>
      </c>
      <c r="AU127" s="175">
        <f t="shared" si="280"/>
        <v>77.608599999999996</v>
      </c>
      <c r="AV127" s="176">
        <f t="shared" si="280"/>
        <v>77.608599999999996</v>
      </c>
      <c r="AW127" s="176">
        <f t="shared" si="280"/>
        <v>76.056427999999997</v>
      </c>
      <c r="AX127" s="176">
        <f t="shared" si="280"/>
        <v>74.504255999999998</v>
      </c>
      <c r="AY127" s="176">
        <f t="shared" si="280"/>
        <v>72.952083999999985</v>
      </c>
      <c r="AZ127" s="176">
        <f t="shared" si="280"/>
        <v>71.399912</v>
      </c>
      <c r="BA127" s="176">
        <f t="shared" si="280"/>
        <v>69.847740000000002</v>
      </c>
      <c r="BB127" s="176">
        <f t="shared" si="280"/>
        <v>68.295568000000003</v>
      </c>
      <c r="BC127" s="176">
        <f t="shared" si="280"/>
        <v>66.74339599999999</v>
      </c>
      <c r="BD127" s="176">
        <f t="shared" si="280"/>
        <v>65.191223999999991</v>
      </c>
      <c r="BE127" s="176">
        <f t="shared" si="280"/>
        <v>63.639051999999992</v>
      </c>
      <c r="BF127" s="176">
        <f t="shared" si="280"/>
        <v>62.086880000000001</v>
      </c>
      <c r="BG127" s="176">
        <f t="shared" si="280"/>
        <v>60.534708000000002</v>
      </c>
      <c r="BH127" s="176">
        <f t="shared" si="280"/>
        <v>58.982535999999996</v>
      </c>
      <c r="BI127" s="238">
        <f t="shared" si="280"/>
        <v>0</v>
      </c>
    </row>
    <row r="128" spans="1:61" x14ac:dyDescent="0.25">
      <c r="A128" s="225" t="s">
        <v>81</v>
      </c>
      <c r="B128" s="73"/>
      <c r="C128" s="73"/>
      <c r="D128" s="66">
        <f t="shared" ref="D128:W128" si="281">D90</f>
        <v>0.34276460592790264</v>
      </c>
      <c r="E128" s="199">
        <f t="shared" si="281"/>
        <v>29.55</v>
      </c>
      <c r="F128" s="145">
        <f t="shared" si="281"/>
        <v>0.68</v>
      </c>
      <c r="G128" s="199">
        <f t="shared" si="281"/>
        <v>20.094000000000001</v>
      </c>
      <c r="H128" s="174">
        <f t="shared" si="281"/>
        <v>12.0564</v>
      </c>
      <c r="I128" s="175">
        <f t="shared" si="281"/>
        <v>12.0564</v>
      </c>
      <c r="J128" s="176">
        <f t="shared" si="281"/>
        <v>12.0564</v>
      </c>
      <c r="K128" s="176">
        <f t="shared" si="281"/>
        <v>12.0564</v>
      </c>
      <c r="L128" s="176">
        <f t="shared" si="281"/>
        <v>12.0564</v>
      </c>
      <c r="M128" s="176">
        <f t="shared" si="281"/>
        <v>12.0564</v>
      </c>
      <c r="N128" s="176">
        <f t="shared" si="281"/>
        <v>12.0564</v>
      </c>
      <c r="O128" s="176">
        <f t="shared" si="281"/>
        <v>12.0564</v>
      </c>
      <c r="P128" s="176">
        <f t="shared" si="281"/>
        <v>12.0564</v>
      </c>
      <c r="Q128" s="176">
        <f t="shared" si="281"/>
        <v>12.0564</v>
      </c>
      <c r="R128" s="176">
        <f t="shared" si="281"/>
        <v>12.0564</v>
      </c>
      <c r="S128" s="176">
        <f t="shared" si="281"/>
        <v>12.0564</v>
      </c>
      <c r="T128" s="176">
        <f t="shared" si="281"/>
        <v>12.0564</v>
      </c>
      <c r="U128" s="176">
        <f t="shared" si="281"/>
        <v>12.0564</v>
      </c>
      <c r="V128" s="177">
        <f t="shared" si="281"/>
        <v>12.0564</v>
      </c>
      <c r="W128" s="228">
        <f t="shared" si="281"/>
        <v>0</v>
      </c>
      <c r="X128" s="74"/>
      <c r="Y128" s="175">
        <f t="shared" ref="Y128:AP128" si="282">Y90</f>
        <v>8.4877056</v>
      </c>
      <c r="Z128" s="176">
        <f t="shared" si="282"/>
        <v>3.5686944</v>
      </c>
      <c r="AA128" s="177">
        <f t="shared" si="282"/>
        <v>12.0564</v>
      </c>
      <c r="AB128" s="175">
        <f t="shared" si="282"/>
        <v>12.0564</v>
      </c>
      <c r="AC128" s="176">
        <f t="shared" si="282"/>
        <v>12.0564</v>
      </c>
      <c r="AD128" s="176">
        <f t="shared" si="282"/>
        <v>12.0564</v>
      </c>
      <c r="AE128" s="176">
        <f t="shared" si="282"/>
        <v>12.0564</v>
      </c>
      <c r="AF128" s="176">
        <f t="shared" si="282"/>
        <v>12.0564</v>
      </c>
      <c r="AG128" s="176">
        <f t="shared" si="282"/>
        <v>12.0564</v>
      </c>
      <c r="AH128" s="176">
        <f t="shared" si="282"/>
        <v>12.0564</v>
      </c>
      <c r="AI128" s="176">
        <f t="shared" si="282"/>
        <v>12.0564</v>
      </c>
      <c r="AJ128" s="176">
        <f t="shared" si="282"/>
        <v>12.0564</v>
      </c>
      <c r="AK128" s="176">
        <f t="shared" si="282"/>
        <v>12.0564</v>
      </c>
      <c r="AL128" s="176">
        <f t="shared" si="282"/>
        <v>12.0564</v>
      </c>
      <c r="AM128" s="176">
        <f t="shared" si="282"/>
        <v>12.0564</v>
      </c>
      <c r="AN128" s="176">
        <f t="shared" si="282"/>
        <v>12.0564</v>
      </c>
      <c r="AO128" s="176">
        <f t="shared" si="282"/>
        <v>12.0564</v>
      </c>
      <c r="AP128" s="238">
        <f t="shared" si="282"/>
        <v>0</v>
      </c>
      <c r="AR128" s="175">
        <f t="shared" ref="AR128:BI128" si="283">AR90</f>
        <v>14.146176000000001</v>
      </c>
      <c r="AS128" s="176">
        <f t="shared" si="283"/>
        <v>5.9478240000000007</v>
      </c>
      <c r="AT128" s="177">
        <f t="shared" si="283"/>
        <v>20.094000000000001</v>
      </c>
      <c r="AU128" s="175">
        <f t="shared" si="283"/>
        <v>20.094000000000001</v>
      </c>
      <c r="AV128" s="176">
        <f t="shared" si="283"/>
        <v>20.094000000000001</v>
      </c>
      <c r="AW128" s="176">
        <f t="shared" si="283"/>
        <v>20.094000000000001</v>
      </c>
      <c r="AX128" s="176">
        <f t="shared" si="283"/>
        <v>20.094000000000001</v>
      </c>
      <c r="AY128" s="176">
        <f t="shared" si="283"/>
        <v>20.094000000000001</v>
      </c>
      <c r="AZ128" s="176">
        <f t="shared" si="283"/>
        <v>20.094000000000001</v>
      </c>
      <c r="BA128" s="176">
        <f t="shared" si="283"/>
        <v>20.094000000000001</v>
      </c>
      <c r="BB128" s="176">
        <f t="shared" si="283"/>
        <v>20.094000000000001</v>
      </c>
      <c r="BC128" s="176">
        <f t="shared" si="283"/>
        <v>20.094000000000001</v>
      </c>
      <c r="BD128" s="176">
        <f t="shared" si="283"/>
        <v>20.094000000000001</v>
      </c>
      <c r="BE128" s="176">
        <f t="shared" si="283"/>
        <v>20.094000000000001</v>
      </c>
      <c r="BF128" s="176">
        <f t="shared" si="283"/>
        <v>20.094000000000001</v>
      </c>
      <c r="BG128" s="176">
        <f t="shared" si="283"/>
        <v>20.094000000000001</v>
      </c>
      <c r="BH128" s="176">
        <f t="shared" si="283"/>
        <v>20.094000000000001</v>
      </c>
      <c r="BI128" s="238">
        <f t="shared" si="283"/>
        <v>0</v>
      </c>
    </row>
    <row r="129" spans="1:61" ht="15.75" thickBot="1" x14ac:dyDescent="0.3">
      <c r="A129" s="225" t="s">
        <v>74</v>
      </c>
      <c r="B129" s="73"/>
      <c r="C129" s="73"/>
      <c r="D129" s="66">
        <f t="shared" ref="D129:W129" si="284">D107</f>
        <v>1</v>
      </c>
      <c r="E129" s="199">
        <f t="shared" si="284"/>
        <v>99.88</v>
      </c>
      <c r="F129" s="145">
        <f t="shared" si="284"/>
        <v>1</v>
      </c>
      <c r="G129" s="199">
        <f t="shared" si="284"/>
        <v>99.88</v>
      </c>
      <c r="H129" s="174">
        <f t="shared" si="284"/>
        <v>59.927999999999997</v>
      </c>
      <c r="I129" s="175">
        <f t="shared" si="284"/>
        <v>59.927999999999997</v>
      </c>
      <c r="J129" s="176">
        <f t="shared" si="284"/>
        <v>59.927999999999997</v>
      </c>
      <c r="K129" s="176">
        <f t="shared" si="284"/>
        <v>59.927999999999997</v>
      </c>
      <c r="L129" s="176">
        <f t="shared" si="284"/>
        <v>59.927999999999997</v>
      </c>
      <c r="M129" s="176">
        <f t="shared" si="284"/>
        <v>59.927999999999997</v>
      </c>
      <c r="N129" s="176">
        <f t="shared" si="284"/>
        <v>59.927999999999997</v>
      </c>
      <c r="O129" s="176">
        <f t="shared" si="284"/>
        <v>59.927999999999997</v>
      </c>
      <c r="P129" s="176">
        <f t="shared" si="284"/>
        <v>59.927999999999997</v>
      </c>
      <c r="Q129" s="176">
        <f t="shared" si="284"/>
        <v>59.927999999999997</v>
      </c>
      <c r="R129" s="176">
        <f t="shared" si="284"/>
        <v>59.927999999999997</v>
      </c>
      <c r="S129" s="176">
        <f t="shared" si="284"/>
        <v>59.927999999999997</v>
      </c>
      <c r="T129" s="176">
        <f t="shared" si="284"/>
        <v>59.927999999999997</v>
      </c>
      <c r="U129" s="176">
        <f t="shared" si="284"/>
        <v>59.927999999999997</v>
      </c>
      <c r="V129" s="177">
        <f t="shared" si="284"/>
        <v>59.927999999999997</v>
      </c>
      <c r="W129" s="228">
        <f t="shared" si="284"/>
        <v>59.927999999999997</v>
      </c>
      <c r="X129" s="74"/>
      <c r="Y129" s="175">
        <f t="shared" ref="Y129:AP129" si="285">Y107</f>
        <v>42.189311999999994</v>
      </c>
      <c r="Z129" s="176">
        <f t="shared" si="285"/>
        <v>17.738688000000003</v>
      </c>
      <c r="AA129" s="177">
        <f t="shared" si="285"/>
        <v>59.927999999999997</v>
      </c>
      <c r="AB129" s="186">
        <f t="shared" si="285"/>
        <v>59.927999999999997</v>
      </c>
      <c r="AC129" s="187">
        <f t="shared" si="285"/>
        <v>59.927999999999997</v>
      </c>
      <c r="AD129" s="187">
        <f t="shared" si="285"/>
        <v>59.927999999999997</v>
      </c>
      <c r="AE129" s="187">
        <f t="shared" si="285"/>
        <v>59.927999999999997</v>
      </c>
      <c r="AF129" s="187">
        <f t="shared" si="285"/>
        <v>59.927999999999997</v>
      </c>
      <c r="AG129" s="187">
        <f t="shared" si="285"/>
        <v>59.927999999999997</v>
      </c>
      <c r="AH129" s="187">
        <f t="shared" si="285"/>
        <v>59.927999999999997</v>
      </c>
      <c r="AI129" s="187">
        <f t="shared" si="285"/>
        <v>59.927999999999997</v>
      </c>
      <c r="AJ129" s="187">
        <f t="shared" si="285"/>
        <v>59.927999999999997</v>
      </c>
      <c r="AK129" s="187">
        <f t="shared" si="285"/>
        <v>59.927999999999997</v>
      </c>
      <c r="AL129" s="187">
        <f t="shared" si="285"/>
        <v>59.927999999999997</v>
      </c>
      <c r="AM129" s="187">
        <f t="shared" si="285"/>
        <v>59.927999999999997</v>
      </c>
      <c r="AN129" s="187">
        <f t="shared" si="285"/>
        <v>59.927999999999997</v>
      </c>
      <c r="AO129" s="187">
        <f t="shared" si="285"/>
        <v>59.927999999999997</v>
      </c>
      <c r="AP129" s="239">
        <f t="shared" si="285"/>
        <v>59.927999999999997</v>
      </c>
      <c r="AR129" s="175">
        <f t="shared" ref="AR129:BI129" si="286">AR107</f>
        <v>70.315519999999992</v>
      </c>
      <c r="AS129" s="176">
        <f t="shared" si="286"/>
        <v>29.564480000000003</v>
      </c>
      <c r="AT129" s="177">
        <f t="shared" si="286"/>
        <v>99.88</v>
      </c>
      <c r="AU129" s="186">
        <f t="shared" si="286"/>
        <v>99.88</v>
      </c>
      <c r="AV129" s="187">
        <f t="shared" si="286"/>
        <v>99.88</v>
      </c>
      <c r="AW129" s="187">
        <f t="shared" si="286"/>
        <v>99.88</v>
      </c>
      <c r="AX129" s="187">
        <f t="shared" si="286"/>
        <v>99.88</v>
      </c>
      <c r="AY129" s="187">
        <f t="shared" si="286"/>
        <v>99.88</v>
      </c>
      <c r="AZ129" s="187">
        <f t="shared" si="286"/>
        <v>99.88</v>
      </c>
      <c r="BA129" s="187">
        <f t="shared" si="286"/>
        <v>99.88</v>
      </c>
      <c r="BB129" s="187">
        <f t="shared" si="286"/>
        <v>99.88</v>
      </c>
      <c r="BC129" s="187">
        <f t="shared" si="286"/>
        <v>99.88</v>
      </c>
      <c r="BD129" s="187">
        <f t="shared" si="286"/>
        <v>99.88</v>
      </c>
      <c r="BE129" s="187">
        <f t="shared" si="286"/>
        <v>99.88</v>
      </c>
      <c r="BF129" s="187">
        <f t="shared" si="286"/>
        <v>99.88</v>
      </c>
      <c r="BG129" s="187">
        <f t="shared" si="286"/>
        <v>99.88</v>
      </c>
      <c r="BH129" s="187">
        <f t="shared" si="286"/>
        <v>99.88</v>
      </c>
      <c r="BI129" s="239">
        <f t="shared" si="286"/>
        <v>99.88</v>
      </c>
    </row>
    <row r="130" spans="1:61" ht="15.75" thickBot="1" x14ac:dyDescent="0.3">
      <c r="A130" s="229" t="s">
        <v>76</v>
      </c>
      <c r="B130" s="144"/>
      <c r="C130" s="144"/>
      <c r="D130" s="128"/>
      <c r="E130" s="240"/>
      <c r="F130" s="156"/>
      <c r="G130" s="230">
        <f>SUM(G124:G129)</f>
        <v>453.56339999999994</v>
      </c>
      <c r="H130" s="231">
        <f>SUM(H124:H129)</f>
        <v>294.86987999999997</v>
      </c>
      <c r="I130" s="241">
        <f>SUM(I124:I129)</f>
        <v>408.52907999999996</v>
      </c>
      <c r="J130" s="230">
        <f t="shared" ref="J130:W130" si="287">SUM(J124:J129)</f>
        <v>294.86987999999997</v>
      </c>
      <c r="K130" s="230">
        <f t="shared" si="287"/>
        <v>292.96754519999996</v>
      </c>
      <c r="L130" s="230">
        <f t="shared" si="287"/>
        <v>291.06521039999996</v>
      </c>
      <c r="M130" s="230">
        <f t="shared" si="287"/>
        <v>289.16287559999995</v>
      </c>
      <c r="N130" s="230">
        <f t="shared" si="287"/>
        <v>287.26054079999994</v>
      </c>
      <c r="O130" s="230">
        <f t="shared" si="287"/>
        <v>285.358206</v>
      </c>
      <c r="P130" s="230">
        <f t="shared" si="287"/>
        <v>283.45587119999993</v>
      </c>
      <c r="Q130" s="230">
        <f t="shared" si="287"/>
        <v>281.55353639999998</v>
      </c>
      <c r="R130" s="230">
        <f t="shared" si="287"/>
        <v>279.65120159999998</v>
      </c>
      <c r="S130" s="230">
        <f t="shared" si="287"/>
        <v>277.74886679999997</v>
      </c>
      <c r="T130" s="230">
        <f t="shared" si="287"/>
        <v>275.84653199999997</v>
      </c>
      <c r="U130" s="230">
        <f t="shared" si="287"/>
        <v>273.94419719999996</v>
      </c>
      <c r="V130" s="231">
        <f t="shared" si="287"/>
        <v>272.04186239999996</v>
      </c>
      <c r="W130" s="234">
        <f t="shared" si="287"/>
        <v>187.69673999999998</v>
      </c>
      <c r="X130" s="74"/>
      <c r="Y130" s="241">
        <f>SUM(Y124:Y129)</f>
        <v>207.58839551999998</v>
      </c>
      <c r="Z130" s="230">
        <f t="shared" ref="Z130" si="288">SUM(Z124:Z129)</f>
        <v>87.281484479999989</v>
      </c>
      <c r="AA130" s="231">
        <f t="shared" ref="AA130" si="289">SUM(AA124:AA129)</f>
        <v>294.86987999999997</v>
      </c>
      <c r="AB130" s="242">
        <f>SUM(AB124:AB129)</f>
        <v>408.52907999999996</v>
      </c>
      <c r="AC130" s="243">
        <f t="shared" ref="AC130:AP130" si="290">SUM(AC124:AC129)</f>
        <v>294.86987999999997</v>
      </c>
      <c r="AD130" s="243">
        <f t="shared" si="290"/>
        <v>292.96754519999996</v>
      </c>
      <c r="AE130" s="243">
        <f t="shared" si="290"/>
        <v>291.06521039999996</v>
      </c>
      <c r="AF130" s="243">
        <f t="shared" si="290"/>
        <v>289.16287559999995</v>
      </c>
      <c r="AG130" s="243">
        <f t="shared" si="290"/>
        <v>287.26054079999994</v>
      </c>
      <c r="AH130" s="243">
        <f t="shared" si="290"/>
        <v>285.358206</v>
      </c>
      <c r="AI130" s="243">
        <f t="shared" si="290"/>
        <v>283.45587119999993</v>
      </c>
      <c r="AJ130" s="243">
        <f t="shared" si="290"/>
        <v>281.55353639999998</v>
      </c>
      <c r="AK130" s="243">
        <f t="shared" si="290"/>
        <v>279.65120159999998</v>
      </c>
      <c r="AL130" s="243">
        <f t="shared" si="290"/>
        <v>277.74886679999997</v>
      </c>
      <c r="AM130" s="243">
        <f t="shared" si="290"/>
        <v>275.84653199999997</v>
      </c>
      <c r="AN130" s="243">
        <f t="shared" si="290"/>
        <v>273.94419719999996</v>
      </c>
      <c r="AO130" s="243">
        <f t="shared" si="290"/>
        <v>272.04186239999996</v>
      </c>
      <c r="AP130" s="243">
        <f t="shared" si="290"/>
        <v>187.69673999999998</v>
      </c>
      <c r="AR130" s="241">
        <f>SUM(AR124:AR129)</f>
        <v>319.30863359999995</v>
      </c>
      <c r="AS130" s="230">
        <f t="shared" ref="AS130:AT130" si="291">SUM(AS124:AS129)</f>
        <v>134.25476639999999</v>
      </c>
      <c r="AT130" s="231">
        <f t="shared" si="291"/>
        <v>453.56339999999994</v>
      </c>
      <c r="AU130" s="242">
        <f>SUM(AU124:AU129)</f>
        <v>567.22260000000006</v>
      </c>
      <c r="AV130" s="243">
        <f t="shared" ref="AV130:BI130" si="292">SUM(AV124:AV129)</f>
        <v>453.56339999999994</v>
      </c>
      <c r="AW130" s="243">
        <f t="shared" si="292"/>
        <v>450.39284199999997</v>
      </c>
      <c r="AX130" s="243">
        <f t="shared" si="292"/>
        <v>447.222284</v>
      </c>
      <c r="AY130" s="243">
        <f t="shared" si="292"/>
        <v>444.05172599999997</v>
      </c>
      <c r="AZ130" s="243">
        <f t="shared" si="292"/>
        <v>440.88116799999995</v>
      </c>
      <c r="BA130" s="243">
        <f t="shared" si="292"/>
        <v>437.71060999999997</v>
      </c>
      <c r="BB130" s="243">
        <f t="shared" si="292"/>
        <v>434.540052</v>
      </c>
      <c r="BC130" s="243">
        <f t="shared" si="292"/>
        <v>431.36949399999997</v>
      </c>
      <c r="BD130" s="243">
        <f t="shared" si="292"/>
        <v>428.19893599999995</v>
      </c>
      <c r="BE130" s="243">
        <f t="shared" si="292"/>
        <v>425.02837799999998</v>
      </c>
      <c r="BF130" s="243">
        <f t="shared" si="292"/>
        <v>421.85782</v>
      </c>
      <c r="BG130" s="243">
        <f t="shared" si="292"/>
        <v>418.68726199999998</v>
      </c>
      <c r="BH130" s="243">
        <f t="shared" si="292"/>
        <v>415.51670399999995</v>
      </c>
      <c r="BI130" s="243">
        <f t="shared" si="292"/>
        <v>274.94150000000002</v>
      </c>
    </row>
    <row r="131" spans="1:61" ht="15.75" thickBot="1" x14ac:dyDescent="0.3">
      <c r="A131" s="74"/>
      <c r="B131" s="74"/>
      <c r="C131" s="74"/>
      <c r="D131" s="68"/>
      <c r="E131" s="235" t="s">
        <v>1919</v>
      </c>
      <c r="F131" s="157"/>
      <c r="G131" s="236"/>
      <c r="H131" s="236">
        <f>(H130-G130)/G130</f>
        <v>-0.34988167034641682</v>
      </c>
      <c r="I131" s="236">
        <f>(I130-G130)/G130</f>
        <v>-9.9290022078501017E-2</v>
      </c>
      <c r="J131" s="236">
        <f>(J130-G130)/G130</f>
        <v>-0.34988167034641682</v>
      </c>
      <c r="K131" s="236">
        <f>(K130-G130)/G130</f>
        <v>-0.35407586855553158</v>
      </c>
      <c r="L131" s="236">
        <f>(L130-G130)/G130</f>
        <v>-0.3582700667646464</v>
      </c>
      <c r="M131" s="236">
        <f>(M130-G130)/G130</f>
        <v>-0.36246426497376116</v>
      </c>
      <c r="N131" s="236">
        <f>(N130-G130)/G130</f>
        <v>-0.36665846318287593</v>
      </c>
      <c r="O131" s="236">
        <f>(O130-G130)/G130</f>
        <v>-0.37085266139199058</v>
      </c>
      <c r="P131" s="236">
        <f>(P130-G130)/G130</f>
        <v>-0.37504685960110545</v>
      </c>
      <c r="Q131" s="236">
        <f>(Q130-G130)/G130</f>
        <v>-0.37924105781022011</v>
      </c>
      <c r="R131" s="236">
        <f>(R130-G130)/G130</f>
        <v>-0.38343525601933487</v>
      </c>
      <c r="S131" s="236">
        <f>(S130-G130)/G130</f>
        <v>-0.38762945422844963</v>
      </c>
      <c r="T131" s="236">
        <f>(T130-G130)/G130</f>
        <v>-0.3918236524375644</v>
      </c>
      <c r="U131" s="236">
        <f>(U130-G130)/G130</f>
        <v>-0.39601785064667916</v>
      </c>
      <c r="V131" s="244">
        <f>(V130-G130)/G130</f>
        <v>-0.40021204885579392</v>
      </c>
      <c r="W131" s="245">
        <f>(W130-G130)/G130</f>
        <v>-0.58617309068588863</v>
      </c>
      <c r="X131" s="74"/>
      <c r="Y131" s="235" t="s">
        <v>1926</v>
      </c>
      <c r="Z131" s="246"/>
      <c r="AA131" s="246"/>
      <c r="AB131" s="236">
        <f>(AB130-AA130)/AA130</f>
        <v>0.38545544224455891</v>
      </c>
      <c r="AC131" s="236">
        <f>(AC130-AA130)/AA130</f>
        <v>0</v>
      </c>
      <c r="AD131" s="236">
        <f>(AD130-AA130)/AA130</f>
        <v>-6.4514381733393918E-3</v>
      </c>
      <c r="AE131" s="236">
        <f>(AE130-AA130)/AA130</f>
        <v>-1.2902876346678784E-2</v>
      </c>
      <c r="AF131" s="236">
        <f>(AF130-AA130)/AA130</f>
        <v>-1.9354314520018175E-2</v>
      </c>
      <c r="AG131" s="236">
        <f>(AG130-AA130)/AA130</f>
        <v>-2.5805752693357567E-2</v>
      </c>
      <c r="AH131" s="236">
        <f>(AH130-AA130)/AA130</f>
        <v>-3.2257190866696768E-2</v>
      </c>
      <c r="AI131" s="236">
        <f>(AI130-AA130)/AA130</f>
        <v>-3.8708629040036351E-2</v>
      </c>
      <c r="AJ131" s="236">
        <f>(AJ130-AA130)/AA130</f>
        <v>-4.5160067213375552E-2</v>
      </c>
      <c r="AK131" s="236">
        <f>(AK130-AA130)/AA130</f>
        <v>-5.1611505386714947E-2</v>
      </c>
      <c r="AL131" s="236">
        <f>(AL130-AA130)/AA130</f>
        <v>-5.8062943560054335E-2</v>
      </c>
      <c r="AM131" s="236">
        <f>(AM130-AA130)/AA130</f>
        <v>-6.451438173339373E-2</v>
      </c>
      <c r="AN131" s="236">
        <f>(AN130-AA130)/AA130</f>
        <v>-7.0965819906733119E-2</v>
      </c>
      <c r="AO131" s="236">
        <f>(AO130-AA130)/AA130</f>
        <v>-7.7417258080072507E-2</v>
      </c>
      <c r="AP131" s="237">
        <f>(AP130-AA130)/AA130</f>
        <v>-0.36345909592393771</v>
      </c>
      <c r="AR131" s="235" t="s">
        <v>1926</v>
      </c>
      <c r="AS131" s="246"/>
      <c r="AT131" s="246"/>
      <c r="AU131" s="236">
        <f>(AU130-AT130)/AT130</f>
        <v>0.25059164826791608</v>
      </c>
      <c r="AV131" s="236">
        <f>(AV130-AT130)/AT130</f>
        <v>0</v>
      </c>
      <c r="AW131" s="236">
        <f>(AW130-AT130)/AT130</f>
        <v>-6.9903303485245316E-3</v>
      </c>
      <c r="AX131" s="236">
        <f>(AX130-AT130)/AT130</f>
        <v>-1.3980660697049063E-2</v>
      </c>
      <c r="AY131" s="236">
        <f>(AY130-AT130)/AT130</f>
        <v>-2.097099104557372E-2</v>
      </c>
      <c r="AZ131" s="236">
        <f>(AZ130-AT130)/AT130</f>
        <v>-2.796132139409838E-2</v>
      </c>
      <c r="BA131" s="236">
        <f>(BA130-AT130)/AT130</f>
        <v>-3.4951651742622908E-2</v>
      </c>
      <c r="BB131" s="236">
        <f>(BB130-AT130)/AT130</f>
        <v>-4.1941982091147439E-2</v>
      </c>
      <c r="BC131" s="236">
        <f>(BC130-AT130)/AT130</f>
        <v>-4.8932312439672103E-2</v>
      </c>
      <c r="BD131" s="236">
        <f>(BD130-AT130)/AT130</f>
        <v>-5.5922642788196759E-2</v>
      </c>
      <c r="BE131" s="236">
        <f>(BE130-AT130)/AT130</f>
        <v>-6.2912973136721284E-2</v>
      </c>
      <c r="BF131" s="236">
        <f>(BF130-AT130)/AT130</f>
        <v>-6.9903303485245816E-2</v>
      </c>
      <c r="BG131" s="236">
        <f>(BG130-AT130)/AT130</f>
        <v>-7.6893633833770472E-2</v>
      </c>
      <c r="BH131" s="236">
        <f>(BH130-AT130)/AT130</f>
        <v>-8.3883964182295143E-2</v>
      </c>
      <c r="BI131" s="237">
        <f>(BI130-AT130)/AT130</f>
        <v>-0.3938190338991196</v>
      </c>
    </row>
    <row r="132" spans="1:61" x14ac:dyDescent="0.25">
      <c r="A132" s="74"/>
      <c r="B132" s="74"/>
      <c r="C132" s="74"/>
      <c r="D132" s="68"/>
      <c r="E132" s="74"/>
      <c r="G132" s="142"/>
      <c r="H132" s="159"/>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R132" s="74"/>
      <c r="AS132" s="74"/>
      <c r="AT132" s="74"/>
      <c r="AU132" s="74"/>
      <c r="AV132" s="74"/>
      <c r="AW132" s="74"/>
      <c r="AX132" s="74"/>
      <c r="AY132" s="74"/>
      <c r="AZ132" s="74"/>
      <c r="BA132" s="74"/>
      <c r="BB132" s="74"/>
      <c r="BC132" s="74"/>
      <c r="BD132" s="74"/>
      <c r="BE132" s="74"/>
      <c r="BF132" s="74"/>
      <c r="BG132" s="74"/>
      <c r="BH132" s="74"/>
      <c r="BI132" s="74"/>
    </row>
    <row r="133" spans="1:61" ht="15.75" thickBot="1" x14ac:dyDescent="0.3">
      <c r="A133" s="74"/>
      <c r="B133" s="74"/>
      <c r="C133" s="74"/>
      <c r="D133" s="68"/>
      <c r="E133" s="74"/>
      <c r="G133" s="142"/>
      <c r="H133" s="159"/>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R133" s="74"/>
      <c r="AS133" s="74"/>
      <c r="AT133" s="74"/>
      <c r="AU133" s="74"/>
      <c r="AV133" s="74"/>
      <c r="AW133" s="74"/>
      <c r="AX133" s="74"/>
      <c r="AY133" s="74"/>
      <c r="AZ133" s="74"/>
      <c r="BA133" s="74"/>
      <c r="BB133" s="74"/>
      <c r="BC133" s="74"/>
      <c r="BD133" s="74"/>
      <c r="BE133" s="74"/>
      <c r="BF133" s="74"/>
      <c r="BG133" s="74"/>
      <c r="BH133" s="74"/>
      <c r="BI133" s="74"/>
    </row>
    <row r="134" spans="1:61" x14ac:dyDescent="0.25">
      <c r="A134" s="162"/>
      <c r="B134" s="137"/>
      <c r="C134" s="137"/>
      <c r="D134" s="123"/>
      <c r="E134" s="137"/>
      <c r="F134" s="147"/>
      <c r="G134" s="143"/>
      <c r="H134" s="163"/>
      <c r="I134" s="164" t="s">
        <v>89</v>
      </c>
      <c r="J134" s="169"/>
      <c r="K134" s="169"/>
      <c r="L134" s="169"/>
      <c r="M134" s="169"/>
      <c r="N134" s="169"/>
      <c r="O134" s="169"/>
      <c r="P134" s="169"/>
      <c r="Q134" s="169"/>
      <c r="R134" s="169"/>
      <c r="S134" s="169"/>
      <c r="T134" s="169"/>
      <c r="U134" s="169"/>
      <c r="V134" s="169"/>
      <c r="W134" s="195"/>
      <c r="X134" s="74"/>
      <c r="Y134" s="162"/>
      <c r="Z134" s="137"/>
      <c r="AA134" s="168"/>
      <c r="AB134" s="164" t="s">
        <v>1927</v>
      </c>
      <c r="AC134" s="169"/>
      <c r="AD134" s="169"/>
      <c r="AE134" s="169"/>
      <c r="AF134" s="169"/>
      <c r="AG134" s="169"/>
      <c r="AH134" s="169"/>
      <c r="AI134" s="169"/>
      <c r="AJ134" s="169"/>
      <c r="AK134" s="169"/>
      <c r="AL134" s="169"/>
      <c r="AM134" s="169"/>
      <c r="AN134" s="169"/>
      <c r="AO134" s="169"/>
      <c r="AP134" s="195"/>
      <c r="AR134" s="162"/>
      <c r="AS134" s="137"/>
      <c r="AT134" s="168"/>
      <c r="AU134" s="164" t="s">
        <v>1983</v>
      </c>
      <c r="AV134" s="169"/>
      <c r="AW134" s="169"/>
      <c r="AX134" s="169"/>
      <c r="AY134" s="169"/>
      <c r="AZ134" s="169"/>
      <c r="BA134" s="169"/>
      <c r="BB134" s="169"/>
      <c r="BC134" s="169"/>
      <c r="BD134" s="169"/>
      <c r="BE134" s="169"/>
      <c r="BF134" s="169"/>
      <c r="BG134" s="169"/>
      <c r="BH134" s="169"/>
      <c r="BI134" s="195"/>
    </row>
    <row r="135" spans="1:61" s="72" customFormat="1" ht="60" customHeight="1" x14ac:dyDescent="0.25">
      <c r="A135" s="130" t="s">
        <v>1917</v>
      </c>
      <c r="B135" s="70"/>
      <c r="C135" s="70"/>
      <c r="D135" s="3" t="s">
        <v>88</v>
      </c>
      <c r="E135" s="4" t="s">
        <v>3</v>
      </c>
      <c r="F135" s="5" t="s">
        <v>4</v>
      </c>
      <c r="G135" s="5" t="s">
        <v>1918</v>
      </c>
      <c r="H135" s="132" t="s">
        <v>90</v>
      </c>
      <c r="I135" s="77" t="s">
        <v>1900</v>
      </c>
      <c r="J135" s="75" t="s">
        <v>1901</v>
      </c>
      <c r="K135" s="75" t="s">
        <v>1902</v>
      </c>
      <c r="L135" s="75" t="s">
        <v>1903</v>
      </c>
      <c r="M135" s="75" t="s">
        <v>1904</v>
      </c>
      <c r="N135" s="75" t="s">
        <v>1905</v>
      </c>
      <c r="O135" s="75" t="s">
        <v>1906</v>
      </c>
      <c r="P135" s="75" t="s">
        <v>1907</v>
      </c>
      <c r="Q135" s="75" t="s">
        <v>1908</v>
      </c>
      <c r="R135" s="75" t="s">
        <v>1909</v>
      </c>
      <c r="S135" s="75" t="s">
        <v>1910</v>
      </c>
      <c r="T135" s="75" t="s">
        <v>1911</v>
      </c>
      <c r="U135" s="75" t="s">
        <v>1912</v>
      </c>
      <c r="V135" s="76" t="s">
        <v>1913</v>
      </c>
      <c r="W135" s="101" t="s">
        <v>1914</v>
      </c>
      <c r="Y135" s="31" t="s">
        <v>1881</v>
      </c>
      <c r="Z135" s="1" t="s">
        <v>1879</v>
      </c>
      <c r="AA135" s="32" t="s">
        <v>1882</v>
      </c>
      <c r="AB135" s="77" t="s">
        <v>1900</v>
      </c>
      <c r="AC135" s="75" t="s">
        <v>1901</v>
      </c>
      <c r="AD135" s="75" t="s">
        <v>1902</v>
      </c>
      <c r="AE135" s="75" t="s">
        <v>1903</v>
      </c>
      <c r="AF135" s="75" t="s">
        <v>1904</v>
      </c>
      <c r="AG135" s="75" t="s">
        <v>1905</v>
      </c>
      <c r="AH135" s="75" t="s">
        <v>1906</v>
      </c>
      <c r="AI135" s="75" t="s">
        <v>1907</v>
      </c>
      <c r="AJ135" s="75" t="s">
        <v>1908</v>
      </c>
      <c r="AK135" s="75" t="s">
        <v>1909</v>
      </c>
      <c r="AL135" s="75" t="s">
        <v>1910</v>
      </c>
      <c r="AM135" s="75" t="s">
        <v>1911</v>
      </c>
      <c r="AN135" s="75" t="s">
        <v>1912</v>
      </c>
      <c r="AO135" s="76" t="s">
        <v>1913</v>
      </c>
      <c r="AP135" s="101" t="s">
        <v>1914</v>
      </c>
      <c r="AR135" s="31" t="s">
        <v>1881</v>
      </c>
      <c r="AS135" s="1" t="s">
        <v>1879</v>
      </c>
      <c r="AT135" s="32" t="s">
        <v>1882</v>
      </c>
      <c r="AU135" s="77" t="s">
        <v>1900</v>
      </c>
      <c r="AV135" s="75" t="s">
        <v>1901</v>
      </c>
      <c r="AW135" s="75" t="s">
        <v>1902</v>
      </c>
      <c r="AX135" s="75" t="s">
        <v>1903</v>
      </c>
      <c r="AY135" s="75" t="s">
        <v>1904</v>
      </c>
      <c r="AZ135" s="75" t="s">
        <v>1905</v>
      </c>
      <c r="BA135" s="75" t="s">
        <v>1906</v>
      </c>
      <c r="BB135" s="75" t="s">
        <v>1907</v>
      </c>
      <c r="BC135" s="75" t="s">
        <v>1908</v>
      </c>
      <c r="BD135" s="75" t="s">
        <v>1909</v>
      </c>
      <c r="BE135" s="75" t="s">
        <v>1910</v>
      </c>
      <c r="BF135" s="75" t="s">
        <v>1911</v>
      </c>
      <c r="BG135" s="75" t="s">
        <v>1912</v>
      </c>
      <c r="BH135" s="76" t="s">
        <v>1913</v>
      </c>
      <c r="BI135" s="101" t="s">
        <v>1914</v>
      </c>
    </row>
    <row r="136" spans="1:61" x14ac:dyDescent="0.25">
      <c r="A136" s="225" t="s">
        <v>82</v>
      </c>
      <c r="B136" s="73"/>
      <c r="C136" s="73"/>
      <c r="D136" s="66">
        <f t="shared" ref="D136:W136" si="293">D23</f>
        <v>0.25</v>
      </c>
      <c r="E136" s="199">
        <f t="shared" si="293"/>
        <v>104.63</v>
      </c>
      <c r="F136" s="145">
        <f t="shared" si="293"/>
        <v>1.34</v>
      </c>
      <c r="G136" s="199">
        <f t="shared" si="293"/>
        <v>140.20420000000001</v>
      </c>
      <c r="H136" s="174">
        <f t="shared" si="293"/>
        <v>84.122520000000009</v>
      </c>
      <c r="I136" s="175">
        <f t="shared" si="293"/>
        <v>84.122520000000009</v>
      </c>
      <c r="J136" s="176">
        <f t="shared" si="293"/>
        <v>84.122520000000009</v>
      </c>
      <c r="K136" s="176">
        <f t="shared" si="293"/>
        <v>84.122520000000009</v>
      </c>
      <c r="L136" s="176">
        <f t="shared" si="293"/>
        <v>84.122520000000009</v>
      </c>
      <c r="M136" s="176">
        <f t="shared" si="293"/>
        <v>84.122520000000009</v>
      </c>
      <c r="N136" s="176">
        <f t="shared" si="293"/>
        <v>84.122520000000009</v>
      </c>
      <c r="O136" s="176">
        <f t="shared" si="293"/>
        <v>84.122520000000009</v>
      </c>
      <c r="P136" s="176">
        <f t="shared" si="293"/>
        <v>84.122520000000009</v>
      </c>
      <c r="Q136" s="176">
        <f t="shared" si="293"/>
        <v>84.122520000000009</v>
      </c>
      <c r="R136" s="176">
        <f t="shared" si="293"/>
        <v>84.122520000000009</v>
      </c>
      <c r="S136" s="176">
        <f t="shared" si="293"/>
        <v>84.122520000000009</v>
      </c>
      <c r="T136" s="176">
        <f t="shared" si="293"/>
        <v>84.122520000000009</v>
      </c>
      <c r="U136" s="176">
        <f t="shared" si="293"/>
        <v>84.122520000000009</v>
      </c>
      <c r="V136" s="201">
        <f t="shared" si="293"/>
        <v>84.122520000000009</v>
      </c>
      <c r="W136" s="228">
        <f t="shared" si="293"/>
        <v>84.122520000000009</v>
      </c>
      <c r="X136" s="74"/>
      <c r="Y136" s="175">
        <f t="shared" ref="Y136:AP136" si="294">Y23</f>
        <v>59.222254080000006</v>
      </c>
      <c r="Z136" s="176">
        <f t="shared" si="294"/>
        <v>24.900265920000002</v>
      </c>
      <c r="AA136" s="177">
        <f t="shared" si="294"/>
        <v>84.122520000000009</v>
      </c>
      <c r="AB136" s="175">
        <f t="shared" si="294"/>
        <v>84.122520000000009</v>
      </c>
      <c r="AC136" s="176">
        <f t="shared" si="294"/>
        <v>84.122520000000009</v>
      </c>
      <c r="AD136" s="176">
        <f t="shared" si="294"/>
        <v>84.122520000000009</v>
      </c>
      <c r="AE136" s="176">
        <f t="shared" si="294"/>
        <v>84.122520000000009</v>
      </c>
      <c r="AF136" s="176">
        <f t="shared" si="294"/>
        <v>84.122520000000009</v>
      </c>
      <c r="AG136" s="176">
        <f t="shared" si="294"/>
        <v>84.122520000000009</v>
      </c>
      <c r="AH136" s="176">
        <f t="shared" si="294"/>
        <v>84.122520000000009</v>
      </c>
      <c r="AI136" s="176">
        <f t="shared" si="294"/>
        <v>84.122520000000009</v>
      </c>
      <c r="AJ136" s="176">
        <f t="shared" si="294"/>
        <v>84.122520000000009</v>
      </c>
      <c r="AK136" s="176">
        <f t="shared" si="294"/>
        <v>84.122520000000009</v>
      </c>
      <c r="AL136" s="176">
        <f t="shared" si="294"/>
        <v>84.122520000000009</v>
      </c>
      <c r="AM136" s="176">
        <f t="shared" si="294"/>
        <v>84.122520000000009</v>
      </c>
      <c r="AN136" s="176">
        <f t="shared" si="294"/>
        <v>84.122520000000009</v>
      </c>
      <c r="AO136" s="201">
        <f t="shared" si="294"/>
        <v>84.122520000000009</v>
      </c>
      <c r="AP136" s="228">
        <f t="shared" si="294"/>
        <v>84.122520000000009</v>
      </c>
      <c r="AR136" s="175">
        <f t="shared" ref="AR136:BI136" si="295">AR23</f>
        <v>98.703756800000008</v>
      </c>
      <c r="AS136" s="176">
        <f t="shared" si="295"/>
        <v>41.500443200000007</v>
      </c>
      <c r="AT136" s="177">
        <f t="shared" si="295"/>
        <v>140.20420000000001</v>
      </c>
      <c r="AU136" s="175">
        <f t="shared" si="295"/>
        <v>140.20420000000001</v>
      </c>
      <c r="AV136" s="176">
        <f t="shared" si="295"/>
        <v>140.20420000000001</v>
      </c>
      <c r="AW136" s="176">
        <f t="shared" si="295"/>
        <v>140.20420000000001</v>
      </c>
      <c r="AX136" s="176">
        <f t="shared" si="295"/>
        <v>140.20420000000001</v>
      </c>
      <c r="AY136" s="176">
        <f t="shared" si="295"/>
        <v>140.20420000000001</v>
      </c>
      <c r="AZ136" s="176">
        <f t="shared" si="295"/>
        <v>140.20420000000001</v>
      </c>
      <c r="BA136" s="176">
        <f t="shared" si="295"/>
        <v>140.20420000000001</v>
      </c>
      <c r="BB136" s="176">
        <f t="shared" si="295"/>
        <v>140.20420000000001</v>
      </c>
      <c r="BC136" s="176">
        <f t="shared" si="295"/>
        <v>140.20420000000001</v>
      </c>
      <c r="BD136" s="176">
        <f t="shared" si="295"/>
        <v>140.20420000000001</v>
      </c>
      <c r="BE136" s="176">
        <f t="shared" si="295"/>
        <v>140.20420000000001</v>
      </c>
      <c r="BF136" s="176">
        <f t="shared" si="295"/>
        <v>140.20420000000001</v>
      </c>
      <c r="BG136" s="176">
        <f t="shared" si="295"/>
        <v>140.20420000000001</v>
      </c>
      <c r="BH136" s="201">
        <f t="shared" si="295"/>
        <v>140.20420000000001</v>
      </c>
      <c r="BI136" s="228">
        <f t="shared" si="295"/>
        <v>140.20420000000001</v>
      </c>
    </row>
    <row r="137" spans="1:61" x14ac:dyDescent="0.25">
      <c r="A137" s="225" t="s">
        <v>83</v>
      </c>
      <c r="B137" s="73"/>
      <c r="C137" s="73"/>
      <c r="D137" s="66">
        <f t="shared" ref="D137:W137" si="296">D38</f>
        <v>0.308</v>
      </c>
      <c r="E137" s="199">
        <f t="shared" si="296"/>
        <v>78.930000000000007</v>
      </c>
      <c r="F137" s="145">
        <f t="shared" si="296"/>
        <v>0.96</v>
      </c>
      <c r="G137" s="199">
        <f t="shared" si="296"/>
        <v>75.772800000000004</v>
      </c>
      <c r="H137" s="174">
        <f t="shared" si="296"/>
        <v>75.772800000000004</v>
      </c>
      <c r="I137" s="175">
        <f t="shared" si="296"/>
        <v>227.3184</v>
      </c>
      <c r="J137" s="176">
        <f t="shared" si="296"/>
        <v>75.772800000000004</v>
      </c>
      <c r="K137" s="176">
        <f t="shared" si="296"/>
        <v>75.772800000000004</v>
      </c>
      <c r="L137" s="176">
        <f t="shared" si="296"/>
        <v>75.772800000000004</v>
      </c>
      <c r="M137" s="176">
        <f t="shared" si="296"/>
        <v>75.772800000000004</v>
      </c>
      <c r="N137" s="176">
        <f t="shared" si="296"/>
        <v>75.772800000000004</v>
      </c>
      <c r="O137" s="176">
        <f t="shared" si="296"/>
        <v>75.772800000000004</v>
      </c>
      <c r="P137" s="176">
        <f t="shared" si="296"/>
        <v>75.772800000000004</v>
      </c>
      <c r="Q137" s="176">
        <f t="shared" si="296"/>
        <v>75.772800000000004</v>
      </c>
      <c r="R137" s="176">
        <f t="shared" si="296"/>
        <v>75.772800000000004</v>
      </c>
      <c r="S137" s="176">
        <f t="shared" si="296"/>
        <v>75.772800000000004</v>
      </c>
      <c r="T137" s="176">
        <f t="shared" si="296"/>
        <v>75.772800000000004</v>
      </c>
      <c r="U137" s="176">
        <f t="shared" si="296"/>
        <v>75.772800000000004</v>
      </c>
      <c r="V137" s="201">
        <f t="shared" si="296"/>
        <v>75.772800000000004</v>
      </c>
      <c r="W137" s="228">
        <f t="shared" si="296"/>
        <v>75.772800000000004</v>
      </c>
      <c r="X137" s="74"/>
      <c r="Y137" s="175">
        <f t="shared" ref="Y137:AP137" si="297">Y38</f>
        <v>53.344051200000003</v>
      </c>
      <c r="Z137" s="176">
        <f t="shared" si="297"/>
        <v>22.428748800000001</v>
      </c>
      <c r="AA137" s="177">
        <f t="shared" si="297"/>
        <v>75.772800000000004</v>
      </c>
      <c r="AB137" s="175">
        <f t="shared" si="297"/>
        <v>227.3184</v>
      </c>
      <c r="AC137" s="176">
        <f t="shared" si="297"/>
        <v>75.772800000000004</v>
      </c>
      <c r="AD137" s="176">
        <f t="shared" si="297"/>
        <v>75.772800000000004</v>
      </c>
      <c r="AE137" s="176">
        <f t="shared" si="297"/>
        <v>75.772800000000004</v>
      </c>
      <c r="AF137" s="176">
        <f t="shared" si="297"/>
        <v>75.772800000000004</v>
      </c>
      <c r="AG137" s="176">
        <f t="shared" si="297"/>
        <v>75.772800000000004</v>
      </c>
      <c r="AH137" s="176">
        <f t="shared" si="297"/>
        <v>75.772800000000004</v>
      </c>
      <c r="AI137" s="176">
        <f t="shared" si="297"/>
        <v>75.772800000000004</v>
      </c>
      <c r="AJ137" s="176">
        <f t="shared" si="297"/>
        <v>75.772800000000004</v>
      </c>
      <c r="AK137" s="176">
        <f t="shared" si="297"/>
        <v>75.772800000000004</v>
      </c>
      <c r="AL137" s="176">
        <f t="shared" si="297"/>
        <v>75.772800000000004</v>
      </c>
      <c r="AM137" s="176">
        <f t="shared" si="297"/>
        <v>75.772800000000004</v>
      </c>
      <c r="AN137" s="176">
        <f t="shared" si="297"/>
        <v>75.772800000000004</v>
      </c>
      <c r="AO137" s="201">
        <f t="shared" si="297"/>
        <v>75.772800000000004</v>
      </c>
      <c r="AP137" s="228">
        <f t="shared" si="297"/>
        <v>75.772800000000004</v>
      </c>
      <c r="AR137" s="175">
        <f t="shared" ref="AR137:BI137" si="298">AR38</f>
        <v>53.344051200000003</v>
      </c>
      <c r="AS137" s="176">
        <f t="shared" si="298"/>
        <v>22.428748800000001</v>
      </c>
      <c r="AT137" s="177">
        <f t="shared" si="298"/>
        <v>75.772800000000004</v>
      </c>
      <c r="AU137" s="175">
        <f t="shared" si="298"/>
        <v>227.3184</v>
      </c>
      <c r="AV137" s="176">
        <f t="shared" si="298"/>
        <v>75.772800000000004</v>
      </c>
      <c r="AW137" s="176">
        <f t="shared" si="298"/>
        <v>75.772800000000004</v>
      </c>
      <c r="AX137" s="176">
        <f t="shared" si="298"/>
        <v>75.772800000000004</v>
      </c>
      <c r="AY137" s="176">
        <f t="shared" si="298"/>
        <v>75.772800000000004</v>
      </c>
      <c r="AZ137" s="176">
        <f t="shared" si="298"/>
        <v>75.772800000000004</v>
      </c>
      <c r="BA137" s="176">
        <f t="shared" si="298"/>
        <v>75.772800000000004</v>
      </c>
      <c r="BB137" s="176">
        <f t="shared" si="298"/>
        <v>75.772800000000004</v>
      </c>
      <c r="BC137" s="176">
        <f t="shared" si="298"/>
        <v>75.772800000000004</v>
      </c>
      <c r="BD137" s="176">
        <f t="shared" si="298"/>
        <v>75.772800000000004</v>
      </c>
      <c r="BE137" s="176">
        <f t="shared" si="298"/>
        <v>75.772800000000004</v>
      </c>
      <c r="BF137" s="176">
        <f t="shared" si="298"/>
        <v>75.772800000000004</v>
      </c>
      <c r="BG137" s="176">
        <f t="shared" si="298"/>
        <v>75.772800000000004</v>
      </c>
      <c r="BH137" s="201">
        <f t="shared" si="298"/>
        <v>75.772800000000004</v>
      </c>
      <c r="BI137" s="228">
        <f t="shared" si="298"/>
        <v>75.772800000000004</v>
      </c>
    </row>
    <row r="138" spans="1:61" x14ac:dyDescent="0.25">
      <c r="A138" s="225" t="s">
        <v>84</v>
      </c>
      <c r="B138" s="73"/>
      <c r="C138" s="73"/>
      <c r="D138" s="66">
        <f t="shared" ref="D138:W138" si="299">D58</f>
        <v>0.36515738428222605</v>
      </c>
      <c r="E138" s="199">
        <f t="shared" si="299"/>
        <v>71.61</v>
      </c>
      <c r="F138" s="145">
        <f t="shared" si="299"/>
        <v>1.52</v>
      </c>
      <c r="G138" s="199">
        <f t="shared" si="299"/>
        <v>108.8472</v>
      </c>
      <c r="H138" s="174">
        <f t="shared" si="299"/>
        <v>65.308319999999995</v>
      </c>
      <c r="I138" s="175">
        <f t="shared" si="299"/>
        <v>65.308319999999995</v>
      </c>
      <c r="J138" s="176">
        <f t="shared" si="299"/>
        <v>65.308319999999995</v>
      </c>
      <c r="K138" s="176">
        <f t="shared" si="299"/>
        <v>64.0021536</v>
      </c>
      <c r="L138" s="176">
        <f t="shared" si="299"/>
        <v>62.69598719999999</v>
      </c>
      <c r="M138" s="176">
        <f t="shared" si="299"/>
        <v>61.389820799999988</v>
      </c>
      <c r="N138" s="176">
        <f t="shared" si="299"/>
        <v>60.0836544</v>
      </c>
      <c r="O138" s="176">
        <f t="shared" si="299"/>
        <v>58.777487999999998</v>
      </c>
      <c r="P138" s="176">
        <f t="shared" si="299"/>
        <v>57.471321599999996</v>
      </c>
      <c r="Q138" s="176">
        <f t="shared" si="299"/>
        <v>56.165155199999994</v>
      </c>
      <c r="R138" s="176">
        <f t="shared" si="299"/>
        <v>54.858988799999992</v>
      </c>
      <c r="S138" s="176">
        <f t="shared" si="299"/>
        <v>53.552822399999989</v>
      </c>
      <c r="T138" s="176">
        <f t="shared" si="299"/>
        <v>52.246656000000002</v>
      </c>
      <c r="U138" s="176">
        <f t="shared" si="299"/>
        <v>50.940489599999999</v>
      </c>
      <c r="V138" s="201">
        <f t="shared" si="299"/>
        <v>49.634323199999997</v>
      </c>
      <c r="W138" s="228">
        <f t="shared" si="299"/>
        <v>0</v>
      </c>
      <c r="X138" s="74"/>
      <c r="Y138" s="175">
        <f t="shared" ref="Y138:AP138" si="300">Y58</f>
        <v>45.977057279999997</v>
      </c>
      <c r="Z138" s="176">
        <f t="shared" si="300"/>
        <v>19.331262719999998</v>
      </c>
      <c r="AA138" s="177">
        <f t="shared" si="300"/>
        <v>65.308319999999995</v>
      </c>
      <c r="AB138" s="175">
        <f t="shared" si="300"/>
        <v>65.308319999999995</v>
      </c>
      <c r="AC138" s="176">
        <f t="shared" si="300"/>
        <v>65.308319999999995</v>
      </c>
      <c r="AD138" s="176">
        <f t="shared" si="300"/>
        <v>64.0021536</v>
      </c>
      <c r="AE138" s="176">
        <f t="shared" si="300"/>
        <v>62.69598719999999</v>
      </c>
      <c r="AF138" s="176">
        <f t="shared" si="300"/>
        <v>61.389820799999988</v>
      </c>
      <c r="AG138" s="176">
        <f t="shared" si="300"/>
        <v>60.0836544</v>
      </c>
      <c r="AH138" s="176">
        <f t="shared" si="300"/>
        <v>58.777487999999998</v>
      </c>
      <c r="AI138" s="176">
        <f t="shared" si="300"/>
        <v>57.471321599999996</v>
      </c>
      <c r="AJ138" s="176">
        <f t="shared" si="300"/>
        <v>56.165155199999994</v>
      </c>
      <c r="AK138" s="176">
        <f t="shared" si="300"/>
        <v>54.858988799999992</v>
      </c>
      <c r="AL138" s="176">
        <f t="shared" si="300"/>
        <v>53.552822399999989</v>
      </c>
      <c r="AM138" s="176">
        <f t="shared" si="300"/>
        <v>52.246656000000002</v>
      </c>
      <c r="AN138" s="176">
        <f t="shared" si="300"/>
        <v>50.940489599999999</v>
      </c>
      <c r="AO138" s="201">
        <f t="shared" si="300"/>
        <v>49.634323199999997</v>
      </c>
      <c r="AP138" s="228">
        <f t="shared" si="300"/>
        <v>0</v>
      </c>
      <c r="AR138" s="175">
        <f t="shared" ref="AR138:BI138" si="301">AR58</f>
        <v>76.628428799999995</v>
      </c>
      <c r="AS138" s="176">
        <f t="shared" si="301"/>
        <v>32.218771200000006</v>
      </c>
      <c r="AT138" s="177">
        <f t="shared" si="301"/>
        <v>108.8472</v>
      </c>
      <c r="AU138" s="175">
        <f t="shared" si="301"/>
        <v>108.8472</v>
      </c>
      <c r="AV138" s="176">
        <f t="shared" si="301"/>
        <v>108.8472</v>
      </c>
      <c r="AW138" s="176">
        <f t="shared" si="301"/>
        <v>106.67025599999999</v>
      </c>
      <c r="AX138" s="176">
        <f t="shared" si="301"/>
        <v>104.493312</v>
      </c>
      <c r="AY138" s="176">
        <f t="shared" si="301"/>
        <v>102.316368</v>
      </c>
      <c r="AZ138" s="176">
        <f t="shared" si="301"/>
        <v>100.13942400000001</v>
      </c>
      <c r="BA138" s="176">
        <f t="shared" si="301"/>
        <v>97.962479999999999</v>
      </c>
      <c r="BB138" s="176">
        <f t="shared" si="301"/>
        <v>95.785536000000008</v>
      </c>
      <c r="BC138" s="176">
        <f t="shared" si="301"/>
        <v>93.608592000000002</v>
      </c>
      <c r="BD138" s="176">
        <f t="shared" si="301"/>
        <v>91.431647999999996</v>
      </c>
      <c r="BE138" s="176">
        <f t="shared" si="301"/>
        <v>89.25470399999999</v>
      </c>
      <c r="BF138" s="176">
        <f t="shared" si="301"/>
        <v>87.077760000000012</v>
      </c>
      <c r="BG138" s="176">
        <f t="shared" si="301"/>
        <v>84.900816000000006</v>
      </c>
      <c r="BH138" s="201">
        <f t="shared" si="301"/>
        <v>82.723872</v>
      </c>
      <c r="BI138" s="228">
        <f t="shared" si="301"/>
        <v>0</v>
      </c>
    </row>
    <row r="139" spans="1:61" x14ac:dyDescent="0.25">
      <c r="A139" s="225" t="s">
        <v>85</v>
      </c>
      <c r="B139" s="73"/>
      <c r="C139" s="73"/>
      <c r="D139" s="66">
        <f t="shared" ref="D139:W139" si="302">D79</f>
        <v>0.36515738428222605</v>
      </c>
      <c r="E139" s="199">
        <f t="shared" si="302"/>
        <v>65.77</v>
      </c>
      <c r="F139" s="145">
        <f t="shared" si="302"/>
        <v>1.54</v>
      </c>
      <c r="G139" s="199">
        <f t="shared" si="302"/>
        <v>101.28579999999999</v>
      </c>
      <c r="H139" s="174">
        <f t="shared" si="302"/>
        <v>60.771479999999997</v>
      </c>
      <c r="I139" s="175">
        <f t="shared" si="302"/>
        <v>60.771479999999997</v>
      </c>
      <c r="J139" s="176">
        <f t="shared" si="302"/>
        <v>60.771479999999997</v>
      </c>
      <c r="K139" s="176">
        <f t="shared" si="302"/>
        <v>59.556050399999997</v>
      </c>
      <c r="L139" s="176">
        <f t="shared" si="302"/>
        <v>58.340620799999996</v>
      </c>
      <c r="M139" s="176">
        <f t="shared" si="302"/>
        <v>57.125191199999996</v>
      </c>
      <c r="N139" s="176">
        <f t="shared" si="302"/>
        <v>55.909761600000003</v>
      </c>
      <c r="O139" s="176">
        <f t="shared" si="302"/>
        <v>54.694331999999996</v>
      </c>
      <c r="P139" s="176">
        <f t="shared" si="302"/>
        <v>53.478902399999996</v>
      </c>
      <c r="Q139" s="176">
        <f t="shared" si="302"/>
        <v>52.263472799999995</v>
      </c>
      <c r="R139" s="176">
        <f t="shared" si="302"/>
        <v>51.048043199999995</v>
      </c>
      <c r="S139" s="176">
        <f t="shared" si="302"/>
        <v>49.832613599999995</v>
      </c>
      <c r="T139" s="176">
        <f t="shared" si="302"/>
        <v>48.617184000000002</v>
      </c>
      <c r="U139" s="176">
        <f t="shared" si="302"/>
        <v>47.401754400000002</v>
      </c>
      <c r="V139" s="201">
        <f t="shared" si="302"/>
        <v>46.186324800000001</v>
      </c>
      <c r="W139" s="228">
        <f t="shared" si="302"/>
        <v>0</v>
      </c>
      <c r="X139" s="74"/>
      <c r="Y139" s="175">
        <f t="shared" ref="Y139:AP139" si="303">Y79</f>
        <v>42.783121919999992</v>
      </c>
      <c r="Z139" s="176">
        <f t="shared" si="303"/>
        <v>17.988358080000005</v>
      </c>
      <c r="AA139" s="177">
        <f t="shared" si="303"/>
        <v>60.771479999999997</v>
      </c>
      <c r="AB139" s="175">
        <f t="shared" si="303"/>
        <v>60.771479999999997</v>
      </c>
      <c r="AC139" s="176">
        <f t="shared" si="303"/>
        <v>60.771479999999997</v>
      </c>
      <c r="AD139" s="176">
        <f t="shared" si="303"/>
        <v>59.556050399999997</v>
      </c>
      <c r="AE139" s="176">
        <f t="shared" si="303"/>
        <v>58.340620799999996</v>
      </c>
      <c r="AF139" s="176">
        <f t="shared" si="303"/>
        <v>57.125191199999996</v>
      </c>
      <c r="AG139" s="176">
        <f t="shared" si="303"/>
        <v>55.909761600000003</v>
      </c>
      <c r="AH139" s="176">
        <f t="shared" si="303"/>
        <v>54.694331999999996</v>
      </c>
      <c r="AI139" s="176">
        <f t="shared" si="303"/>
        <v>53.478902399999996</v>
      </c>
      <c r="AJ139" s="176">
        <f t="shared" si="303"/>
        <v>52.263472799999995</v>
      </c>
      <c r="AK139" s="176">
        <f t="shared" si="303"/>
        <v>51.048043199999995</v>
      </c>
      <c r="AL139" s="176">
        <f t="shared" si="303"/>
        <v>49.832613599999995</v>
      </c>
      <c r="AM139" s="176">
        <f t="shared" si="303"/>
        <v>48.617184000000002</v>
      </c>
      <c r="AN139" s="176">
        <f t="shared" si="303"/>
        <v>47.401754400000002</v>
      </c>
      <c r="AO139" s="201">
        <f t="shared" si="303"/>
        <v>46.186324800000001</v>
      </c>
      <c r="AP139" s="228">
        <f t="shared" si="303"/>
        <v>0</v>
      </c>
      <c r="AR139" s="175">
        <f t="shared" ref="AR139:BI139" si="304">AR79</f>
        <v>71.305203199999994</v>
      </c>
      <c r="AS139" s="176">
        <f t="shared" si="304"/>
        <v>29.980596800000001</v>
      </c>
      <c r="AT139" s="177">
        <f t="shared" si="304"/>
        <v>101.28579999999999</v>
      </c>
      <c r="AU139" s="175">
        <f t="shared" si="304"/>
        <v>101.28579999999999</v>
      </c>
      <c r="AV139" s="176">
        <f t="shared" si="304"/>
        <v>101.28579999999999</v>
      </c>
      <c r="AW139" s="176">
        <f t="shared" si="304"/>
        <v>99.260083999999992</v>
      </c>
      <c r="AX139" s="176">
        <f t="shared" si="304"/>
        <v>97.234367999999989</v>
      </c>
      <c r="AY139" s="176">
        <f t="shared" si="304"/>
        <v>95.208651999999987</v>
      </c>
      <c r="AZ139" s="176">
        <f t="shared" si="304"/>
        <v>93.182935999999998</v>
      </c>
      <c r="BA139" s="176">
        <f t="shared" si="304"/>
        <v>91.157219999999995</v>
      </c>
      <c r="BB139" s="176">
        <f t="shared" si="304"/>
        <v>89.131503999999993</v>
      </c>
      <c r="BC139" s="176">
        <f t="shared" si="304"/>
        <v>87.10578799999999</v>
      </c>
      <c r="BD139" s="176">
        <f t="shared" si="304"/>
        <v>85.080071999999987</v>
      </c>
      <c r="BE139" s="176">
        <f t="shared" si="304"/>
        <v>83.054355999999984</v>
      </c>
      <c r="BF139" s="176">
        <f t="shared" si="304"/>
        <v>81.028639999999996</v>
      </c>
      <c r="BG139" s="176">
        <f t="shared" si="304"/>
        <v>79.002923999999993</v>
      </c>
      <c r="BH139" s="201">
        <f t="shared" si="304"/>
        <v>76.97720799999999</v>
      </c>
      <c r="BI139" s="228">
        <f t="shared" si="304"/>
        <v>0</v>
      </c>
    </row>
    <row r="140" spans="1:61" x14ac:dyDescent="0.25">
      <c r="A140" s="225" t="s">
        <v>86</v>
      </c>
      <c r="B140" s="73"/>
      <c r="C140" s="73"/>
      <c r="D140" s="66">
        <f t="shared" ref="D140:W140" si="305">D90</f>
        <v>0.34276460592790264</v>
      </c>
      <c r="E140" s="199">
        <f t="shared" si="305"/>
        <v>29.55</v>
      </c>
      <c r="F140" s="145">
        <f t="shared" si="305"/>
        <v>0.68</v>
      </c>
      <c r="G140" s="199">
        <f t="shared" si="305"/>
        <v>20.094000000000001</v>
      </c>
      <c r="H140" s="174">
        <f t="shared" si="305"/>
        <v>12.0564</v>
      </c>
      <c r="I140" s="175">
        <f t="shared" si="305"/>
        <v>12.0564</v>
      </c>
      <c r="J140" s="176">
        <f t="shared" si="305"/>
        <v>12.0564</v>
      </c>
      <c r="K140" s="176">
        <f t="shared" si="305"/>
        <v>12.0564</v>
      </c>
      <c r="L140" s="176">
        <f t="shared" si="305"/>
        <v>12.0564</v>
      </c>
      <c r="M140" s="176">
        <f t="shared" si="305"/>
        <v>12.0564</v>
      </c>
      <c r="N140" s="176">
        <f t="shared" si="305"/>
        <v>12.0564</v>
      </c>
      <c r="O140" s="176">
        <f t="shared" si="305"/>
        <v>12.0564</v>
      </c>
      <c r="P140" s="176">
        <f t="shared" si="305"/>
        <v>12.0564</v>
      </c>
      <c r="Q140" s="176">
        <f t="shared" si="305"/>
        <v>12.0564</v>
      </c>
      <c r="R140" s="176">
        <f t="shared" si="305"/>
        <v>12.0564</v>
      </c>
      <c r="S140" s="176">
        <f t="shared" si="305"/>
        <v>12.0564</v>
      </c>
      <c r="T140" s="176">
        <f t="shared" si="305"/>
        <v>12.0564</v>
      </c>
      <c r="U140" s="176">
        <f t="shared" si="305"/>
        <v>12.0564</v>
      </c>
      <c r="V140" s="201">
        <f t="shared" si="305"/>
        <v>12.0564</v>
      </c>
      <c r="W140" s="228">
        <f t="shared" si="305"/>
        <v>0</v>
      </c>
      <c r="X140" s="74"/>
      <c r="Y140" s="175">
        <f t="shared" ref="Y140:AP140" si="306">Y90</f>
        <v>8.4877056</v>
      </c>
      <c r="Z140" s="176">
        <f t="shared" si="306"/>
        <v>3.5686944</v>
      </c>
      <c r="AA140" s="177">
        <f t="shared" si="306"/>
        <v>12.0564</v>
      </c>
      <c r="AB140" s="175">
        <f t="shared" si="306"/>
        <v>12.0564</v>
      </c>
      <c r="AC140" s="176">
        <f t="shared" si="306"/>
        <v>12.0564</v>
      </c>
      <c r="AD140" s="176">
        <f t="shared" si="306"/>
        <v>12.0564</v>
      </c>
      <c r="AE140" s="176">
        <f t="shared" si="306"/>
        <v>12.0564</v>
      </c>
      <c r="AF140" s="176">
        <f t="shared" si="306"/>
        <v>12.0564</v>
      </c>
      <c r="AG140" s="176">
        <f t="shared" si="306"/>
        <v>12.0564</v>
      </c>
      <c r="AH140" s="176">
        <f t="shared" si="306"/>
        <v>12.0564</v>
      </c>
      <c r="AI140" s="176">
        <f t="shared" si="306"/>
        <v>12.0564</v>
      </c>
      <c r="AJ140" s="176">
        <f t="shared" si="306"/>
        <v>12.0564</v>
      </c>
      <c r="AK140" s="176">
        <f t="shared" si="306"/>
        <v>12.0564</v>
      </c>
      <c r="AL140" s="176">
        <f t="shared" si="306"/>
        <v>12.0564</v>
      </c>
      <c r="AM140" s="176">
        <f t="shared" si="306"/>
        <v>12.0564</v>
      </c>
      <c r="AN140" s="176">
        <f t="shared" si="306"/>
        <v>12.0564</v>
      </c>
      <c r="AO140" s="201">
        <f t="shared" si="306"/>
        <v>12.0564</v>
      </c>
      <c r="AP140" s="228">
        <f t="shared" si="306"/>
        <v>0</v>
      </c>
      <c r="AR140" s="175">
        <f t="shared" ref="AR140:BI140" si="307">AR90</f>
        <v>14.146176000000001</v>
      </c>
      <c r="AS140" s="176">
        <f t="shared" si="307"/>
        <v>5.9478240000000007</v>
      </c>
      <c r="AT140" s="177">
        <f t="shared" si="307"/>
        <v>20.094000000000001</v>
      </c>
      <c r="AU140" s="175">
        <f t="shared" si="307"/>
        <v>20.094000000000001</v>
      </c>
      <c r="AV140" s="176">
        <f t="shared" si="307"/>
        <v>20.094000000000001</v>
      </c>
      <c r="AW140" s="176">
        <f t="shared" si="307"/>
        <v>20.094000000000001</v>
      </c>
      <c r="AX140" s="176">
        <f t="shared" si="307"/>
        <v>20.094000000000001</v>
      </c>
      <c r="AY140" s="176">
        <f t="shared" si="307"/>
        <v>20.094000000000001</v>
      </c>
      <c r="AZ140" s="176">
        <f t="shared" si="307"/>
        <v>20.094000000000001</v>
      </c>
      <c r="BA140" s="176">
        <f t="shared" si="307"/>
        <v>20.094000000000001</v>
      </c>
      <c r="BB140" s="176">
        <f t="shared" si="307"/>
        <v>20.094000000000001</v>
      </c>
      <c r="BC140" s="176">
        <f t="shared" si="307"/>
        <v>20.094000000000001</v>
      </c>
      <c r="BD140" s="176">
        <f t="shared" si="307"/>
        <v>20.094000000000001</v>
      </c>
      <c r="BE140" s="176">
        <f t="shared" si="307"/>
        <v>20.094000000000001</v>
      </c>
      <c r="BF140" s="176">
        <f t="shared" si="307"/>
        <v>20.094000000000001</v>
      </c>
      <c r="BG140" s="176">
        <f t="shared" si="307"/>
        <v>20.094000000000001</v>
      </c>
      <c r="BH140" s="201">
        <f t="shared" si="307"/>
        <v>20.094000000000001</v>
      </c>
      <c r="BI140" s="228">
        <f t="shared" si="307"/>
        <v>0</v>
      </c>
    </row>
    <row r="141" spans="1:61" ht="15.75" thickBot="1" x14ac:dyDescent="0.3">
      <c r="A141" s="225" t="s">
        <v>74</v>
      </c>
      <c r="B141" s="73"/>
      <c r="C141" s="73"/>
      <c r="D141" s="66">
        <f t="shared" ref="D141:W141" si="308">D107</f>
        <v>1</v>
      </c>
      <c r="E141" s="199">
        <f t="shared" si="308"/>
        <v>99.88</v>
      </c>
      <c r="F141" s="145">
        <f t="shared" si="308"/>
        <v>1</v>
      </c>
      <c r="G141" s="199">
        <f t="shared" si="308"/>
        <v>99.88</v>
      </c>
      <c r="H141" s="174">
        <f t="shared" si="308"/>
        <v>59.927999999999997</v>
      </c>
      <c r="I141" s="207">
        <f t="shared" si="308"/>
        <v>59.927999999999997</v>
      </c>
      <c r="J141" s="204">
        <f t="shared" si="308"/>
        <v>59.927999999999997</v>
      </c>
      <c r="K141" s="204">
        <f t="shared" si="308"/>
        <v>59.927999999999997</v>
      </c>
      <c r="L141" s="204">
        <f t="shared" si="308"/>
        <v>59.927999999999997</v>
      </c>
      <c r="M141" s="204">
        <f t="shared" si="308"/>
        <v>59.927999999999997</v>
      </c>
      <c r="N141" s="204">
        <f t="shared" si="308"/>
        <v>59.927999999999997</v>
      </c>
      <c r="O141" s="204">
        <f t="shared" si="308"/>
        <v>59.927999999999997</v>
      </c>
      <c r="P141" s="204">
        <f t="shared" si="308"/>
        <v>59.927999999999997</v>
      </c>
      <c r="Q141" s="204">
        <f t="shared" si="308"/>
        <v>59.927999999999997</v>
      </c>
      <c r="R141" s="204">
        <f t="shared" si="308"/>
        <v>59.927999999999997</v>
      </c>
      <c r="S141" s="204">
        <f t="shared" si="308"/>
        <v>59.927999999999997</v>
      </c>
      <c r="T141" s="204">
        <f t="shared" si="308"/>
        <v>59.927999999999997</v>
      </c>
      <c r="U141" s="204">
        <f t="shared" si="308"/>
        <v>59.927999999999997</v>
      </c>
      <c r="V141" s="208">
        <f t="shared" si="308"/>
        <v>59.927999999999997</v>
      </c>
      <c r="W141" s="228">
        <f t="shared" si="308"/>
        <v>59.927999999999997</v>
      </c>
      <c r="X141" s="74"/>
      <c r="Y141" s="202">
        <f t="shared" ref="Y141:AP141" si="309">Y107</f>
        <v>42.189311999999994</v>
      </c>
      <c r="Z141" s="199">
        <f t="shared" si="309"/>
        <v>17.738688000000003</v>
      </c>
      <c r="AA141" s="200">
        <f t="shared" si="309"/>
        <v>59.927999999999997</v>
      </c>
      <c r="AB141" s="202">
        <f t="shared" si="309"/>
        <v>59.927999999999997</v>
      </c>
      <c r="AC141" s="199">
        <f t="shared" si="309"/>
        <v>59.927999999999997</v>
      </c>
      <c r="AD141" s="199">
        <f t="shared" si="309"/>
        <v>59.927999999999997</v>
      </c>
      <c r="AE141" s="199">
        <f t="shared" si="309"/>
        <v>59.927999999999997</v>
      </c>
      <c r="AF141" s="199">
        <f t="shared" si="309"/>
        <v>59.927999999999997</v>
      </c>
      <c r="AG141" s="199">
        <f t="shared" si="309"/>
        <v>59.927999999999997</v>
      </c>
      <c r="AH141" s="199">
        <f t="shared" si="309"/>
        <v>59.927999999999997</v>
      </c>
      <c r="AI141" s="199">
        <f t="shared" si="309"/>
        <v>59.927999999999997</v>
      </c>
      <c r="AJ141" s="199">
        <f t="shared" si="309"/>
        <v>59.927999999999997</v>
      </c>
      <c r="AK141" s="199">
        <f t="shared" si="309"/>
        <v>59.927999999999997</v>
      </c>
      <c r="AL141" s="199">
        <f t="shared" si="309"/>
        <v>59.927999999999997</v>
      </c>
      <c r="AM141" s="199">
        <f t="shared" si="309"/>
        <v>59.927999999999997</v>
      </c>
      <c r="AN141" s="199">
        <f t="shared" si="309"/>
        <v>59.927999999999997</v>
      </c>
      <c r="AO141" s="203">
        <f t="shared" si="309"/>
        <v>59.927999999999997</v>
      </c>
      <c r="AP141" s="228">
        <f t="shared" si="309"/>
        <v>59.927999999999997</v>
      </c>
      <c r="AR141" s="202">
        <f t="shared" ref="AR141:BI141" si="310">AR107</f>
        <v>70.315519999999992</v>
      </c>
      <c r="AS141" s="199">
        <f t="shared" si="310"/>
        <v>29.564480000000003</v>
      </c>
      <c r="AT141" s="200">
        <f t="shared" si="310"/>
        <v>99.88</v>
      </c>
      <c r="AU141" s="202">
        <f t="shared" si="310"/>
        <v>99.88</v>
      </c>
      <c r="AV141" s="199">
        <f t="shared" si="310"/>
        <v>99.88</v>
      </c>
      <c r="AW141" s="199">
        <f t="shared" si="310"/>
        <v>99.88</v>
      </c>
      <c r="AX141" s="199">
        <f t="shared" si="310"/>
        <v>99.88</v>
      </c>
      <c r="AY141" s="199">
        <f t="shared" si="310"/>
        <v>99.88</v>
      </c>
      <c r="AZ141" s="199">
        <f t="shared" si="310"/>
        <v>99.88</v>
      </c>
      <c r="BA141" s="199">
        <f t="shared" si="310"/>
        <v>99.88</v>
      </c>
      <c r="BB141" s="199">
        <f t="shared" si="310"/>
        <v>99.88</v>
      </c>
      <c r="BC141" s="199">
        <f t="shared" si="310"/>
        <v>99.88</v>
      </c>
      <c r="BD141" s="199">
        <f t="shared" si="310"/>
        <v>99.88</v>
      </c>
      <c r="BE141" s="199">
        <f t="shared" si="310"/>
        <v>99.88</v>
      </c>
      <c r="BF141" s="199">
        <f t="shared" si="310"/>
        <v>99.88</v>
      </c>
      <c r="BG141" s="199">
        <f t="shared" si="310"/>
        <v>99.88</v>
      </c>
      <c r="BH141" s="203">
        <f t="shared" si="310"/>
        <v>99.88</v>
      </c>
      <c r="BI141" s="228">
        <f t="shared" si="310"/>
        <v>99.88</v>
      </c>
    </row>
    <row r="142" spans="1:61" ht="15.75" thickBot="1" x14ac:dyDescent="0.3">
      <c r="A142" s="229" t="s">
        <v>76</v>
      </c>
      <c r="B142" s="144"/>
      <c r="C142" s="144"/>
      <c r="D142" s="133"/>
      <c r="E142" s="240"/>
      <c r="F142" s="156"/>
      <c r="G142" s="230">
        <f t="shared" ref="G142:W142" si="311">SUM(G136:G141)</f>
        <v>546.08400000000006</v>
      </c>
      <c r="H142" s="231">
        <f t="shared" si="311"/>
        <v>357.95952</v>
      </c>
      <c r="I142" s="242">
        <f t="shared" si="311"/>
        <v>509.50511999999998</v>
      </c>
      <c r="J142" s="243">
        <f t="shared" si="311"/>
        <v>357.95952</v>
      </c>
      <c r="K142" s="243">
        <f t="shared" si="311"/>
        <v>355.43792400000001</v>
      </c>
      <c r="L142" s="243">
        <f t="shared" si="311"/>
        <v>352.91632800000002</v>
      </c>
      <c r="M142" s="243">
        <f t="shared" si="311"/>
        <v>350.39473200000003</v>
      </c>
      <c r="N142" s="243">
        <f t="shared" si="311"/>
        <v>347.87313600000004</v>
      </c>
      <c r="O142" s="243">
        <f t="shared" si="311"/>
        <v>345.35154</v>
      </c>
      <c r="P142" s="243">
        <f t="shared" si="311"/>
        <v>342.82994400000001</v>
      </c>
      <c r="Q142" s="243">
        <f t="shared" si="311"/>
        <v>340.30834800000002</v>
      </c>
      <c r="R142" s="243">
        <f t="shared" si="311"/>
        <v>337.78675200000004</v>
      </c>
      <c r="S142" s="243">
        <f t="shared" si="311"/>
        <v>335.26515599999999</v>
      </c>
      <c r="T142" s="243">
        <f t="shared" si="311"/>
        <v>332.74356</v>
      </c>
      <c r="U142" s="243">
        <f t="shared" si="311"/>
        <v>330.22196400000001</v>
      </c>
      <c r="V142" s="247">
        <f t="shared" si="311"/>
        <v>327.70036800000003</v>
      </c>
      <c r="W142" s="234">
        <f t="shared" si="311"/>
        <v>219.82332000000002</v>
      </c>
      <c r="X142" s="74"/>
      <c r="Y142" s="279">
        <f>SUM(Y136:Y141)</f>
        <v>252.00350207999998</v>
      </c>
      <c r="Z142" s="280">
        <f t="shared" ref="Z142" si="312">SUM(Z136:Z141)</f>
        <v>105.95601791999999</v>
      </c>
      <c r="AA142" s="281">
        <f t="shared" ref="AA142" si="313">SUM(AA136:AA141)</f>
        <v>357.95952</v>
      </c>
      <c r="AB142" s="279">
        <f t="shared" ref="AB142:AP142" si="314">SUM(AB136:AB141)</f>
        <v>509.50511999999998</v>
      </c>
      <c r="AC142" s="280">
        <f t="shared" si="314"/>
        <v>357.95952</v>
      </c>
      <c r="AD142" s="280">
        <f t="shared" si="314"/>
        <v>355.43792400000001</v>
      </c>
      <c r="AE142" s="280">
        <f t="shared" si="314"/>
        <v>352.91632800000002</v>
      </c>
      <c r="AF142" s="280">
        <f t="shared" si="314"/>
        <v>350.39473200000003</v>
      </c>
      <c r="AG142" s="280">
        <f t="shared" si="314"/>
        <v>347.87313600000004</v>
      </c>
      <c r="AH142" s="280">
        <f t="shared" si="314"/>
        <v>345.35154</v>
      </c>
      <c r="AI142" s="280">
        <f t="shared" si="314"/>
        <v>342.82994400000001</v>
      </c>
      <c r="AJ142" s="280">
        <f t="shared" si="314"/>
        <v>340.30834800000002</v>
      </c>
      <c r="AK142" s="280">
        <f t="shared" si="314"/>
        <v>337.78675200000004</v>
      </c>
      <c r="AL142" s="280">
        <f t="shared" si="314"/>
        <v>335.26515599999999</v>
      </c>
      <c r="AM142" s="280">
        <f t="shared" si="314"/>
        <v>332.74356</v>
      </c>
      <c r="AN142" s="280">
        <f t="shared" si="314"/>
        <v>330.22196400000001</v>
      </c>
      <c r="AO142" s="282">
        <f t="shared" si="314"/>
        <v>327.70036800000003</v>
      </c>
      <c r="AP142" s="184">
        <f t="shared" si="314"/>
        <v>219.82332000000002</v>
      </c>
      <c r="AR142" s="241">
        <f>SUM(AR136:AR141)</f>
        <v>384.44313600000004</v>
      </c>
      <c r="AS142" s="230">
        <f t="shared" ref="AS142:BI142" si="315">SUM(AS136:AS141)</f>
        <v>161.64086400000002</v>
      </c>
      <c r="AT142" s="231">
        <f t="shared" si="315"/>
        <v>546.08400000000006</v>
      </c>
      <c r="AU142" s="241">
        <f t="shared" si="315"/>
        <v>697.6296000000001</v>
      </c>
      <c r="AV142" s="230">
        <f t="shared" si="315"/>
        <v>546.08400000000006</v>
      </c>
      <c r="AW142" s="230">
        <f t="shared" si="315"/>
        <v>541.88134000000002</v>
      </c>
      <c r="AX142" s="230">
        <f t="shared" si="315"/>
        <v>537.67867999999999</v>
      </c>
      <c r="AY142" s="230">
        <f t="shared" si="315"/>
        <v>533.47602000000006</v>
      </c>
      <c r="AZ142" s="230">
        <f t="shared" si="315"/>
        <v>529.27336000000003</v>
      </c>
      <c r="BA142" s="230">
        <f t="shared" si="315"/>
        <v>525.07069999999999</v>
      </c>
      <c r="BB142" s="230">
        <f t="shared" si="315"/>
        <v>520.86804000000006</v>
      </c>
      <c r="BC142" s="230">
        <f t="shared" si="315"/>
        <v>516.66537999999991</v>
      </c>
      <c r="BD142" s="230">
        <f t="shared" si="315"/>
        <v>512.46271999999999</v>
      </c>
      <c r="BE142" s="230">
        <f t="shared" si="315"/>
        <v>508.26006000000001</v>
      </c>
      <c r="BF142" s="230">
        <f t="shared" si="315"/>
        <v>504.05740000000003</v>
      </c>
      <c r="BG142" s="230">
        <f t="shared" si="315"/>
        <v>499.85474000000005</v>
      </c>
      <c r="BH142" s="284">
        <f t="shared" si="315"/>
        <v>495.65208000000001</v>
      </c>
      <c r="BI142" s="234">
        <f t="shared" si="315"/>
        <v>315.85700000000003</v>
      </c>
    </row>
    <row r="143" spans="1:61" ht="15.75" thickBot="1" x14ac:dyDescent="0.3">
      <c r="A143" s="74"/>
      <c r="B143" s="74"/>
      <c r="C143" s="74"/>
      <c r="E143" s="248" t="s">
        <v>1919</v>
      </c>
      <c r="F143" s="158"/>
      <c r="G143" s="249"/>
      <c r="H143" s="236">
        <f>(H142-G142)/G142</f>
        <v>-0.34449733008108652</v>
      </c>
      <c r="I143" s="236">
        <f>(I142-G142)/G142</f>
        <v>-6.6983980486518699E-2</v>
      </c>
      <c r="J143" s="236">
        <f>(J142-G142)/G142</f>
        <v>-0.34449733008108652</v>
      </c>
      <c r="K143" s="236">
        <f>(K142-G142)/G142</f>
        <v>-0.34911492737381067</v>
      </c>
      <c r="L143" s="236">
        <f>(L142-G142)/G142</f>
        <v>-0.35373252466653488</v>
      </c>
      <c r="M143" s="236">
        <f>(M142-G142)/G142</f>
        <v>-0.35835012195925903</v>
      </c>
      <c r="N143" s="236">
        <f>(N142-G142)/G142</f>
        <v>-0.36296771925198318</v>
      </c>
      <c r="O143" s="236">
        <f>(O142-G142)/G142</f>
        <v>-0.3675853165447075</v>
      </c>
      <c r="P143" s="236">
        <f>(P142-G142)/G142</f>
        <v>-0.37220291383743165</v>
      </c>
      <c r="Q143" s="236">
        <f>(Q142-G142)/G142</f>
        <v>-0.3768205111301558</v>
      </c>
      <c r="R143" s="236">
        <f>(R142-G142)/G142</f>
        <v>-0.38143810842288001</v>
      </c>
      <c r="S143" s="236">
        <f>(S142-G142)/G142</f>
        <v>-0.38605570571560427</v>
      </c>
      <c r="T143" s="236">
        <f>(T142-G142)/G142</f>
        <v>-0.39067330300832848</v>
      </c>
      <c r="U143" s="236">
        <f>(U142-G142)/G142</f>
        <v>-0.39529090030105263</v>
      </c>
      <c r="V143" s="244">
        <f>(V142-G142)/G142</f>
        <v>-0.39990849759377678</v>
      </c>
      <c r="W143" s="245">
        <f>(W142-G142)/G142</f>
        <v>-0.59745511679521834</v>
      </c>
      <c r="X143" s="74"/>
      <c r="Y143" s="235" t="s">
        <v>1926</v>
      </c>
      <c r="Z143" s="246"/>
      <c r="AA143" s="246"/>
      <c r="AB143" s="236">
        <f>(AB142-AA142)/AA142</f>
        <v>0.42335960222541358</v>
      </c>
      <c r="AC143" s="236">
        <f>(AC142-AA142)/AA142</f>
        <v>0</v>
      </c>
      <c r="AD143" s="236">
        <f>(AD142-AA142)/AA142</f>
        <v>-7.044360770178673E-3</v>
      </c>
      <c r="AE143" s="236">
        <f>(AE142-AA142)/AA142</f>
        <v>-1.4088721540357346E-2</v>
      </c>
      <c r="AF143" s="236">
        <f>(AF142-AA142)/AA142</f>
        <v>-2.1133082310536021E-2</v>
      </c>
      <c r="AG143" s="236">
        <f>(AG142-AA142)/AA142</f>
        <v>-2.8177443080714692E-2</v>
      </c>
      <c r="AH143" s="236">
        <f>(AH142-AA142)/AA142</f>
        <v>-3.5221803850893525E-2</v>
      </c>
      <c r="AI143" s="236">
        <f>(AI142-AA142)/AA142</f>
        <v>-4.2266164621072196E-2</v>
      </c>
      <c r="AJ143" s="236">
        <f>(AJ142-AA142)/AA142</f>
        <v>-4.9310525391250873E-2</v>
      </c>
      <c r="AK143" s="236">
        <f>(AK142-AA142)/AA142</f>
        <v>-5.6354886161429543E-2</v>
      </c>
      <c r="AL143" s="236">
        <f>(AL142-AA142)/AA142</f>
        <v>-6.339924693160838E-2</v>
      </c>
      <c r="AM143" s="236">
        <f>(AM142-AA142)/AA142</f>
        <v>-7.044360770178705E-2</v>
      </c>
      <c r="AN143" s="236">
        <f>(AN142-AA142)/AA142</f>
        <v>-7.7487968471965721E-2</v>
      </c>
      <c r="AO143" s="237">
        <f>(AO142-AA142)/AA142</f>
        <v>-8.4532329242144391E-2</v>
      </c>
      <c r="AP143" s="283">
        <f>(AP142-AA142)/AA142</f>
        <v>-0.38589894186918111</v>
      </c>
      <c r="AR143" s="235" t="s">
        <v>1926</v>
      </c>
      <c r="AS143" s="246"/>
      <c r="AT143" s="246"/>
      <c r="AU143" s="236">
        <f>(AU142-AT142)/AT142</f>
        <v>0.27751334959456792</v>
      </c>
      <c r="AV143" s="236">
        <f>(AV142-AT142)/AT142</f>
        <v>0</v>
      </c>
      <c r="AW143" s="236">
        <f>(AW142-AT142)/AT142</f>
        <v>-7.6959954878737273E-3</v>
      </c>
      <c r="AX143" s="236">
        <f>(AX142-AT142)/AT142</f>
        <v>-1.5391990975747455E-2</v>
      </c>
      <c r="AY143" s="236">
        <f>(AY142-AT142)/AT142</f>
        <v>-2.3087986463620976E-2</v>
      </c>
      <c r="AZ143" s="236">
        <f>(AZ142-AT142)/AT142</f>
        <v>-3.0783981951494701E-2</v>
      </c>
      <c r="BA143" s="236">
        <f>(BA142-AT142)/AT142</f>
        <v>-3.8479977439368429E-2</v>
      </c>
      <c r="BB143" s="236">
        <f>(BB142-AT142)/AT142</f>
        <v>-4.6175972927241953E-2</v>
      </c>
      <c r="BC143" s="236">
        <f>(BC142-AT142)/AT142</f>
        <v>-5.3871968415115885E-2</v>
      </c>
      <c r="BD143" s="236">
        <f>(BD142-AT142)/AT142</f>
        <v>-6.1567963902989402E-2</v>
      </c>
      <c r="BE143" s="236">
        <f>(BE142-AT142)/AT142</f>
        <v>-6.9263959390863022E-2</v>
      </c>
      <c r="BF143" s="236">
        <f>(BF142-AT142)/AT142</f>
        <v>-7.695995487873665E-2</v>
      </c>
      <c r="BG143" s="236">
        <f>(BG142-AT142)/AT142</f>
        <v>-8.4655950366610278E-2</v>
      </c>
      <c r="BH143" s="244">
        <f>(BH142-AT142)/AT142</f>
        <v>-9.2351945854484002E-2</v>
      </c>
      <c r="BI143" s="245">
        <f>(BI142-AT142)/AT142</f>
        <v>-0.42159631119021984</v>
      </c>
    </row>
  </sheetData>
  <sheetProtection algorithmName="SHA-512" hashValue="r1bOXCKnqSMbLbC7Ru1830lA0Jwsl//fWj6cbHNORRGGfWDeqJy+Acr/Qh7UzMMagc9q4evPHRbZ+PavofvrtA==" saltValue="LZ+UZEijMXUuTx2WKPgRpQ==" spinCount="100000" sheet="1" objects="1" scenarios="1"/>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vt:lpstr>
      <vt:lpstr>FY22 Rate Calculator_Urban</vt:lpstr>
      <vt:lpstr>FY22 Rate Calculator_Rural</vt:lpstr>
      <vt:lpstr>FY22 Wage Index Urban</vt:lpstr>
      <vt:lpstr>FY22 Wage Index Rural</vt:lpstr>
      <vt:lpstr>FY22 PDPM Urban Tables</vt:lpstr>
      <vt:lpstr>FY22 Rural PDPM Tables</vt:lpstr>
      <vt:lpstr>FY 22 Urban VA Calculator</vt:lpstr>
      <vt:lpstr>FY 22 Rural VA Calculator</vt:lpstr>
      <vt:lpstr>'FY22 Wage Index Rural'!Print_Area</vt:lpstr>
      <vt:lpstr>'FY22 Wage Index Urban'!Print_Area</vt:lpstr>
      <vt:lpstr>'FY22 Wage Index Rural'!Print_Titles</vt:lpstr>
      <vt:lpstr>'FY22 Wage Index Urban'!Print_Titles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Ciolek</dc:creator>
  <cp:lastModifiedBy>Dan Ciolek</cp:lastModifiedBy>
  <cp:lastPrinted>2022-07-06T19:07:38Z</cp:lastPrinted>
  <dcterms:created xsi:type="dcterms:W3CDTF">2022-06-13T20:10:47Z</dcterms:created>
  <dcterms:modified xsi:type="dcterms:W3CDTF">2022-07-06T19:07:44Z</dcterms:modified>
</cp:coreProperties>
</file>